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IEGO 1\Pen drive Diego al 21 enero 2018\DIEGO\Hojas de vida\Curriculum Diego\ONU Mujeres PUCE\Cohortes 5_11\"/>
    </mc:Choice>
  </mc:AlternateContent>
  <bookViews>
    <workbookView xWindow="0" yWindow="0" windowWidth="20490" windowHeight="7020" activeTab="1"/>
  </bookViews>
  <sheets>
    <sheet name="Modelo CANVAS" sheetId="3" r:id="rId1"/>
    <sheet name="Parámetros Flujo Financiero" sheetId="1" r:id="rId2"/>
    <sheet name="Flujo Financiero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25" i="1" s="1"/>
  <c r="B24" i="1" s="1"/>
  <c r="D7" i="1" s="1"/>
  <c r="C11" i="2"/>
  <c r="D11" i="2"/>
  <c r="E11" i="2"/>
  <c r="F11" i="2"/>
  <c r="G11" i="2"/>
  <c r="A26" i="2"/>
  <c r="B5" i="2"/>
  <c r="B17" i="1"/>
  <c r="D7" i="2"/>
  <c r="E7" i="2"/>
  <c r="F7" i="2"/>
  <c r="G7" i="2"/>
  <c r="C7" i="2"/>
  <c r="C29" i="2"/>
  <c r="D29" i="2" s="1"/>
  <c r="E29" i="2" s="1"/>
  <c r="F29" i="2" s="1"/>
  <c r="G29" i="2" s="1"/>
  <c r="C30" i="2"/>
  <c r="D30" i="2" s="1"/>
  <c r="E30" i="2" s="1"/>
  <c r="F30" i="2" s="1"/>
  <c r="G30" i="2" s="1"/>
  <c r="C31" i="2"/>
  <c r="D31" i="2" s="1"/>
  <c r="E31" i="2" s="1"/>
  <c r="F31" i="2" s="1"/>
  <c r="G31" i="2" s="1"/>
  <c r="C32" i="2"/>
  <c r="D32" i="2" s="1"/>
  <c r="E32" i="2" s="1"/>
  <c r="F32" i="2" s="1"/>
  <c r="G32" i="2" s="1"/>
  <c r="C33" i="2"/>
  <c r="D33" i="2" s="1"/>
  <c r="E33" i="2" s="1"/>
  <c r="F33" i="2" s="1"/>
  <c r="G33" i="2" s="1"/>
  <c r="C34" i="2"/>
  <c r="D34" i="2" s="1"/>
  <c r="E34" i="2" s="1"/>
  <c r="F34" i="2" s="1"/>
  <c r="G34" i="2" s="1"/>
  <c r="C35" i="2"/>
  <c r="D35" i="2" s="1"/>
  <c r="E35" i="2" s="1"/>
  <c r="F35" i="2" s="1"/>
  <c r="G35" i="2" s="1"/>
  <c r="C36" i="2"/>
  <c r="D36" i="2" s="1"/>
  <c r="E36" i="2" s="1"/>
  <c r="F36" i="2" s="1"/>
  <c r="G36" i="2" s="1"/>
  <c r="C37" i="2"/>
  <c r="D37" i="2" s="1"/>
  <c r="E37" i="2" s="1"/>
  <c r="F37" i="2" s="1"/>
  <c r="G37" i="2" s="1"/>
  <c r="C28" i="2"/>
  <c r="D28" i="2" s="1"/>
  <c r="E28" i="2" s="1"/>
  <c r="F28" i="2" s="1"/>
  <c r="G28" i="2" s="1"/>
  <c r="C23" i="2"/>
  <c r="D23" i="2" s="1"/>
  <c r="E23" i="2" s="1"/>
  <c r="F23" i="2" s="1"/>
  <c r="G23" i="2" s="1"/>
  <c r="C24" i="2"/>
  <c r="D24" i="2" s="1"/>
  <c r="E24" i="2" s="1"/>
  <c r="F24" i="2" s="1"/>
  <c r="G24" i="2" s="1"/>
  <c r="C22" i="2"/>
  <c r="D22" i="2" s="1"/>
  <c r="E22" i="2" s="1"/>
  <c r="F22" i="2" s="1"/>
  <c r="G22" i="2" s="1"/>
  <c r="B17" i="2"/>
  <c r="A17" i="2"/>
  <c r="A35" i="2"/>
  <c r="A36" i="2"/>
  <c r="A37" i="2"/>
  <c r="A30" i="2"/>
  <c r="A31" i="2"/>
  <c r="A32" i="2"/>
  <c r="A33" i="2"/>
  <c r="A34" i="2"/>
  <c r="A27" i="2"/>
  <c r="A28" i="2"/>
  <c r="A29" i="2"/>
  <c r="A22" i="2"/>
  <c r="A23" i="2"/>
  <c r="A24" i="2"/>
  <c r="A21" i="2"/>
  <c r="C4" i="2"/>
  <c r="D4" i="2" s="1"/>
  <c r="E4" i="2" s="1"/>
  <c r="F4" i="2" s="1"/>
  <c r="G4" i="2" s="1"/>
  <c r="C6" i="2"/>
  <c r="D6" i="2" s="1"/>
  <c r="A6" i="2"/>
  <c r="A7" i="2"/>
  <c r="B13" i="2"/>
  <c r="B14" i="2"/>
  <c r="B15" i="2"/>
  <c r="B16" i="2"/>
  <c r="A13" i="2"/>
  <c r="A14" i="2"/>
  <c r="A15" i="2"/>
  <c r="A16" i="2"/>
  <c r="A12" i="2"/>
  <c r="D5" i="2" l="1"/>
  <c r="C5" i="2"/>
  <c r="E6" i="2"/>
  <c r="E5" i="2" s="1"/>
  <c r="D27" i="2"/>
  <c r="D21" i="2"/>
  <c r="G27" i="2"/>
  <c r="E27" i="2"/>
  <c r="F27" i="2"/>
  <c r="C27" i="2"/>
  <c r="G21" i="2"/>
  <c r="F21" i="2"/>
  <c r="E21" i="2"/>
  <c r="C21" i="2"/>
  <c r="B27" i="2"/>
  <c r="B21" i="2"/>
  <c r="B20" i="2" s="1"/>
  <c r="C20" i="2" l="1"/>
  <c r="D20" i="2"/>
  <c r="D9" i="2" s="1"/>
  <c r="D40" i="2" s="1"/>
  <c r="E20" i="2"/>
  <c r="F20" i="2"/>
  <c r="G20" i="2"/>
  <c r="F6" i="2"/>
  <c r="F5" i="2" s="1"/>
  <c r="E9" i="2" l="1"/>
  <c r="E40" i="2" s="1"/>
  <c r="G6" i="2"/>
  <c r="G5" i="2" s="1"/>
  <c r="C9" i="2"/>
  <c r="C40" i="2" s="1"/>
  <c r="G9" i="2"/>
  <c r="F9" i="2"/>
  <c r="B12" i="2" l="1"/>
  <c r="F40" i="2"/>
  <c r="G40" i="2"/>
  <c r="B11" i="2" l="1"/>
  <c r="B9" i="2" s="1"/>
  <c r="B40" i="2" s="1"/>
  <c r="B44" i="2" s="1"/>
  <c r="B46" i="2" s="1"/>
  <c r="D46" i="2" s="1"/>
  <c r="B45" i="2" l="1"/>
  <c r="D45" i="2" s="1"/>
  <c r="D44" i="2"/>
</calcChain>
</file>

<file path=xl/sharedStrings.xml><?xml version="1.0" encoding="utf-8"?>
<sst xmlns="http://schemas.openxmlformats.org/spreadsheetml/2006/main" count="129" uniqueCount="93">
  <si>
    <t>FORMATO - FORMULARIO MODELO DE PROYECTO DE NEGOCIO</t>
  </si>
  <si>
    <t>9. Alianzas Claves</t>
  </si>
  <si>
    <t>7. Acciones / 
Actividades Clave</t>
  </si>
  <si>
    <t>2. Elemento Diferenciador</t>
  </si>
  <si>
    <t>4. Relación con los Clientes</t>
  </si>
  <si>
    <t>1. Clientes</t>
  </si>
  <si>
    <t>6. Elementos Claves</t>
  </si>
  <si>
    <t>10. Sustentabilidad</t>
  </si>
  <si>
    <t>3. Medios de Distribución /
Atención</t>
  </si>
  <si>
    <t>8. Costos</t>
  </si>
  <si>
    <t>5. Ingresos</t>
  </si>
  <si>
    <t>RESUMEN DE PARÁMETROS CONSIDERADOS PARA 
EL FLUJO FINANCIERO</t>
  </si>
  <si>
    <t>Nombre del Participante</t>
  </si>
  <si>
    <t>Nombre</t>
  </si>
  <si>
    <t>Nombre del Proyecto o Negocio</t>
  </si>
  <si>
    <t>Proyecto</t>
  </si>
  <si>
    <t>Breve descripcion del negocio</t>
  </si>
  <si>
    <t>Descripción</t>
  </si>
  <si>
    <t>Destino</t>
  </si>
  <si>
    <t>Tipo de proyecto (Nuevo o Negocio en marcha)</t>
  </si>
  <si>
    <t>Negocio en marcha</t>
  </si>
  <si>
    <t>PARÁMETROS DE CÁLCULO (VIABILIDAD FINANCIERA)</t>
  </si>
  <si>
    <t xml:space="preserve"> </t>
  </si>
  <si>
    <t>Año 2</t>
  </si>
  <si>
    <t>Año 3</t>
  </si>
  <si>
    <t>Año 4</t>
  </si>
  <si>
    <t>Año 5</t>
  </si>
  <si>
    <t>Tasa de crecimiento</t>
  </si>
  <si>
    <t>Inflacion</t>
  </si>
  <si>
    <t>INGRESOS ANUALES</t>
  </si>
  <si>
    <t>Descripcion</t>
  </si>
  <si>
    <t>Ventas</t>
  </si>
  <si>
    <t>b</t>
  </si>
  <si>
    <t>Otros Ingresos</t>
  </si>
  <si>
    <t>EGRESOS ANUALES</t>
  </si>
  <si>
    <t>INVERSIÓN</t>
  </si>
  <si>
    <t>Gastos de Capital (componentes)</t>
  </si>
  <si>
    <t>Inventarios</t>
  </si>
  <si>
    <t>Maquinaria y Equipos</t>
  </si>
  <si>
    <t>c</t>
  </si>
  <si>
    <t>Muebles y Enseres</t>
  </si>
  <si>
    <t>Herramientas</t>
  </si>
  <si>
    <t>Equipo de computacion</t>
  </si>
  <si>
    <t>Otros</t>
  </si>
  <si>
    <t>Días de Inventario</t>
  </si>
  <si>
    <t>COSTO DE VENTAS (ANUAL)</t>
  </si>
  <si>
    <t>Materia Prima o Mercadería</t>
  </si>
  <si>
    <t>d</t>
  </si>
  <si>
    <t>Mano de Obra Directa</t>
  </si>
  <si>
    <t>Costos Indirectos de Fabricación</t>
  </si>
  <si>
    <t>GASTOS DE OPERACIÓN (ANUAL)</t>
  </si>
  <si>
    <t>Gastos de administraciòn y ventas</t>
  </si>
  <si>
    <t>Sueldos y contribuciones sociales</t>
  </si>
  <si>
    <t>e</t>
  </si>
  <si>
    <t>Arriendo</t>
  </si>
  <si>
    <t>Servicios basicos</t>
  </si>
  <si>
    <t>Transporte y movilización</t>
  </si>
  <si>
    <t>Honorarios (contabilidad, legal, etc)</t>
  </si>
  <si>
    <t>Mantenimiento y reparaciones</t>
  </si>
  <si>
    <t>Propaganda y publicidad</t>
  </si>
  <si>
    <t>Elementos de aseo</t>
  </si>
  <si>
    <t>Utiles y papeleria</t>
  </si>
  <si>
    <t>FLUJO FINANCIERO</t>
  </si>
  <si>
    <t>Período</t>
  </si>
  <si>
    <t>Año 0</t>
  </si>
  <si>
    <t>Año 1</t>
  </si>
  <si>
    <t>Año</t>
  </si>
  <si>
    <t>INGRESOS (US$ Corrientes) (a)</t>
  </si>
  <si>
    <t>EGRESOS (b)</t>
  </si>
  <si>
    <t>OPERACIÓN Y MANTENIMIENTO</t>
  </si>
  <si>
    <t>FLUJO DE CAJA (a-b)</t>
  </si>
  <si>
    <t>CRITERIOS DE DECISION</t>
  </si>
  <si>
    <t>Tasa de descuento</t>
  </si>
  <si>
    <t>Valor Actual Neto (VAN)</t>
  </si>
  <si>
    <t>Tasa Interna de Retorno (TIR)</t>
  </si>
  <si>
    <t>Indice de Rentabilidad (B/C)</t>
  </si>
  <si>
    <t>Notas:</t>
  </si>
  <si>
    <t xml:space="preserve">El monto de inversion debera corresponder al  valores ejecutados en años anteriores, el valor programado  y la proyección para los años futuros  </t>
  </si>
  <si>
    <t>Fondo No Reembolsable Solicitado (Maximo USD 5.000,00)</t>
  </si>
  <si>
    <t>Destino del Fondo No Reembolsable</t>
  </si>
  <si>
    <t>Negocio nuevo</t>
  </si>
  <si>
    <t>Negocio con inventarios de alta rotación</t>
  </si>
  <si>
    <t>Negocio con inventarios de baja rotación</t>
  </si>
  <si>
    <t>¿Qué hace especial y útil tu producto o servicio?  Explica cómo ayuda a tus clientes y en qué se diferencia de otros similares  ¿Por qué los clientes deberían preferir mi producto/servicio por sobre los demás? Elemento diferenciador: Elemento que ayuda a elegir un producto o servicio por sobre otro de similares características.</t>
  </si>
  <si>
    <t>Identifica y describe a los distintos grupos de personas o empresas que tu negocio atenderá. Piensa en quiénes son tus clientes principales, sus características, necesidades y comportamientos. ¿A qué tipo de clientes apunta nuestro negocio? Tipo: armar grupos de clientes de acuerdo a sus características. Tipos de clientes, con una identificación clara, a los cuales quiere llegar nuestro negocio. Por ejemplo: persona natural (por edad y/o género), grandes empresas, instituciones públicas, establecimientos educacionales. Clientes por poder adquisitivo, frecuencia de compra, ubicación geográfica, entre otros.</t>
  </si>
  <si>
    <t>Explica cómo hablarás con tus clientes. Piensa en cómo los vas a atraer, mantener contentos y hacer que vuelvan. Considera los métodos para comunicarte con ellos y cómo los vas a fidelizar ¿Qué relación tiene o espera tener con cada tipo de cliente descrito? ¿Alguno de los medios por los cuales busca relacionarse con el cliente, tiene algún costo asociado?</t>
  </si>
  <si>
    <t>Explica cómo llegarás a tus clientes y cómo ellos podrán comprar tu producto o servicio. ¿A través de qué medios realizo las ventas a mis clientes? ¿Cuáles son los medios, para dar a conocer mi producto/servicio, que prefieren mi/s tipo/s de clientes? ¿Cuáles son los medios con los que obtendría mayor venta en mi modelo de negocio?  Menciona los medios que usarás, como tiendas físicas, tiendas online, y redes sociales como Facebook, X (antes Twitter), TikTok, LinkedIn, Instagram, u otras.</t>
  </si>
  <si>
    <t>Haz una lista y describe a las personas y empresas importantes para el éxito de tu negocio. Incluye proveedores, socios, colaboradores e inversionistas. ¿Cuáles son las alianzas realizadas o a realizar para mejorar la satisfacción de mis clientes?</t>
  </si>
  <si>
    <t>Anota y explica las cosas más importantes que tu negocio debe hacer para funcionar bien y tener éxito, cómo fabricar productos, venderlos, hacer publicidad, mejorar los productos y ayudar a los clientes. ¿Qué acciones se deben realizar para que mi producto/servicio se entregue a los diferentes tipos de clientes?</t>
  </si>
  <si>
    <t xml:space="preserve">¿Qué acciones puedo implementar en mi negocio, desde el punto de vista de la eficiencia energética, energías renovables y economía circular? de manera de hacer mi producto o servicio más sustentable. ¿Tenía ya incorporada alguna de estas acciones en el proceso de mi producto o servicio? </t>
  </si>
  <si>
    <t xml:space="preserve">Describe los elementos esenciales que tu negocio necesita para funcionar. Piensa en el equipo, el personal, el dinero, los lugares donde trabajas y cualquier conocimiento o idea importante para el éxito de tu negocio. ¿Qué elementos se debe adquirir para generar mi producto/servicio y entregue a los diferentes tipos de clientes? </t>
  </si>
  <si>
    <t>Explica cómo ganará dinero tu negocio. Menciona las formas en que los clientes pagarán por tus productos o servicios y cualquier otra forma de ingreso que tengas. ¿Por cuál tipo de producto/servicio estarían dispuestos a pagar más nuestros clientes? ¿Por cuál tipo de producto/servicio pagan actualmente los clientes? ¿Qué tipo de medio de pago
prefieren utilizar mis clientes?</t>
  </si>
  <si>
    <t xml:space="preserve">Haz una lista de todos los gastos que tienes cada mes para mantener tu negocio funcionando. Y divide esos gastos en dos grupos: los que siempre son iguales (costos fijos) y los que cambian según lo que produces o vendes (costos variables).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</si>
</sst>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&quot;$&quot;\-#,##0.00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999999"/>
      <name val="Calibri"/>
    </font>
    <font>
      <sz val="11"/>
      <name val="Calibri"/>
    </font>
    <font>
      <sz val="11"/>
      <color theme="1"/>
      <name val="Calibri"/>
    </font>
    <font>
      <b/>
      <sz val="12"/>
      <color rgb="FF073763"/>
      <name val="Calibri"/>
    </font>
    <font>
      <b/>
      <sz val="11"/>
      <color theme="1"/>
      <name val="Calibri"/>
      <scheme val="minor"/>
    </font>
    <font>
      <b/>
      <i/>
      <sz val="11"/>
      <color theme="1"/>
      <name val="Calibri"/>
    </font>
    <font>
      <sz val="11"/>
      <color theme="1"/>
      <name val="Calibri"/>
      <scheme val="minor"/>
    </font>
    <font>
      <i/>
      <sz val="11"/>
      <color theme="1"/>
      <name val="Calibri"/>
    </font>
    <font>
      <b/>
      <i/>
      <sz val="11"/>
      <color rgb="FF073763"/>
      <name val="Calibri"/>
    </font>
    <font>
      <b/>
      <sz val="16"/>
      <color rgb="FF999999"/>
      <name val="Arial"/>
    </font>
    <font>
      <b/>
      <sz val="11"/>
      <color theme="1"/>
      <name val="Calibri"/>
    </font>
    <font>
      <b/>
      <sz val="11"/>
      <color rgb="FF0B5394"/>
      <name val="Calibri"/>
    </font>
    <font>
      <b/>
      <sz val="11"/>
      <color rgb="FFFF6600"/>
      <name val="Calibri"/>
    </font>
    <font>
      <sz val="11"/>
      <color rgb="FF0B5394"/>
      <name val="Calibri"/>
      <scheme val="minor"/>
    </font>
    <font>
      <sz val="11"/>
      <color rgb="FF0B5394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rgb="FF073763"/>
      <name val="Calibri"/>
      <family val="2"/>
    </font>
    <font>
      <b/>
      <i/>
      <sz val="11"/>
      <color rgb="FF073763"/>
      <name val="Calibri"/>
      <family val="2"/>
    </font>
    <font>
      <b/>
      <sz val="14"/>
      <color rgb="FF999999"/>
      <name val="Calibri"/>
    </font>
    <font>
      <b/>
      <sz val="12"/>
      <color rgb="FF0070C0"/>
      <name val="Calibri"/>
    </font>
    <font>
      <b/>
      <sz val="8"/>
      <color rgb="FFAEABAB"/>
      <name val="Calibri"/>
    </font>
    <font>
      <sz val="11"/>
      <name val="Calibri"/>
      <family val="2"/>
      <scheme val="minor"/>
    </font>
    <font>
      <b/>
      <sz val="8"/>
      <color rgb="FFAEABA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rgb="FF073763"/>
      </left>
      <right/>
      <top style="thick">
        <color rgb="FF073763"/>
      </top>
      <bottom style="thick">
        <color rgb="FF073763"/>
      </bottom>
      <diagonal/>
    </border>
    <border>
      <left/>
      <right/>
      <top style="thick">
        <color rgb="FF073763"/>
      </top>
      <bottom style="thick">
        <color rgb="FF073763"/>
      </bottom>
      <diagonal/>
    </border>
    <border>
      <left/>
      <right style="thick">
        <color rgb="FF073763"/>
      </right>
      <top style="thick">
        <color rgb="FF073763"/>
      </top>
      <bottom style="thick">
        <color rgb="FF073763"/>
      </bottom>
      <diagonal/>
    </border>
    <border>
      <left style="thick">
        <color rgb="FF073763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Alignment="1">
      <alignment horizontal="center"/>
    </xf>
    <xf numFmtId="0" fontId="6" fillId="0" borderId="4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11" fillId="0" borderId="0" xfId="0" applyFont="1"/>
    <xf numFmtId="0" fontId="5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164" fontId="15" fillId="0" borderId="0" xfId="0" applyNumberFormat="1" applyFont="1"/>
    <xf numFmtId="164" fontId="5" fillId="0" borderId="0" xfId="0" applyNumberFormat="1" applyFont="1"/>
    <xf numFmtId="0" fontId="5" fillId="0" borderId="5" xfId="0" applyFont="1" applyBorder="1"/>
    <xf numFmtId="164" fontId="5" fillId="0" borderId="5" xfId="0" applyNumberFormat="1" applyFont="1" applyBorder="1"/>
    <xf numFmtId="0" fontId="16" fillId="0" borderId="0" xfId="0" applyFont="1"/>
    <xf numFmtId="0" fontId="17" fillId="0" borderId="0" xfId="0" applyFont="1"/>
    <xf numFmtId="10" fontId="5" fillId="0" borderId="5" xfId="2" applyNumberFormat="1" applyFont="1" applyBorder="1"/>
    <xf numFmtId="10" fontId="9" fillId="0" borderId="0" xfId="2" applyNumberFormat="1" applyFont="1"/>
    <xf numFmtId="43" fontId="9" fillId="3" borderId="0" xfId="1" applyFont="1" applyFill="1"/>
    <xf numFmtId="43" fontId="15" fillId="0" borderId="0" xfId="1" applyFont="1"/>
    <xf numFmtId="43" fontId="5" fillId="0" borderId="0" xfId="1" applyFont="1"/>
    <xf numFmtId="43" fontId="5" fillId="0" borderId="5" xfId="1" applyFont="1" applyBorder="1"/>
    <xf numFmtId="0" fontId="8" fillId="0" borderId="0" xfId="0" applyFont="1"/>
    <xf numFmtId="0" fontId="19" fillId="0" borderId="0" xfId="0" applyFont="1" applyAlignment="1">
      <alignment horizontal="left"/>
    </xf>
    <xf numFmtId="164" fontId="20" fillId="0" borderId="0" xfId="0" applyNumberFormat="1" applyFont="1"/>
    <xf numFmtId="164" fontId="21" fillId="0" borderId="0" xfId="0" applyNumberFormat="1" applyFont="1"/>
    <xf numFmtId="0" fontId="0" fillId="3" borderId="0" xfId="0" applyFill="1" applyAlignment="1">
      <alignment horizontal="left"/>
    </xf>
    <xf numFmtId="0" fontId="18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5" fillId="0" borderId="6" xfId="1" applyFont="1" applyBorder="1"/>
    <xf numFmtId="164" fontId="15" fillId="0" borderId="6" xfId="0" applyNumberFormat="1" applyFont="1" applyBorder="1"/>
    <xf numFmtId="164" fontId="5" fillId="0" borderId="6" xfId="0" applyNumberFormat="1" applyFont="1" applyBorder="1"/>
    <xf numFmtId="0" fontId="19" fillId="0" borderId="5" xfId="0" applyFont="1" applyBorder="1"/>
    <xf numFmtId="10" fontId="5" fillId="0" borderId="5" xfId="0" applyNumberFormat="1" applyFont="1" applyBorder="1"/>
    <xf numFmtId="0" fontId="0" fillId="3" borderId="0" xfId="0" applyFill="1"/>
    <xf numFmtId="0" fontId="18" fillId="0" borderId="0" xfId="0" applyFont="1"/>
    <xf numFmtId="43" fontId="0" fillId="0" borderId="6" xfId="1" applyFont="1" applyBorder="1"/>
    <xf numFmtId="43" fontId="0" fillId="0" borderId="6" xfId="0" applyNumberFormat="1" applyBorder="1"/>
    <xf numFmtId="0" fontId="22" fillId="0" borderId="0" xfId="0" applyFont="1"/>
    <xf numFmtId="0" fontId="23" fillId="3" borderId="0" xfId="0" applyFont="1" applyFill="1"/>
    <xf numFmtId="0" fontId="19" fillId="3" borderId="0" xfId="0" applyFont="1" applyFill="1" applyAlignment="1">
      <alignment horizontal="left"/>
    </xf>
    <xf numFmtId="165" fontId="9" fillId="3" borderId="0" xfId="1" applyNumberFormat="1" applyFont="1" applyFill="1"/>
    <xf numFmtId="0" fontId="23" fillId="0" borderId="0" xfId="0" applyFont="1"/>
    <xf numFmtId="0" fontId="24" fillId="0" borderId="0" xfId="0" applyFont="1"/>
    <xf numFmtId="0" fontId="25" fillId="3" borderId="0" xfId="0" applyFont="1" applyFill="1"/>
    <xf numFmtId="43" fontId="0" fillId="2" borderId="0" xfId="1" applyFont="1" applyFill="1" applyAlignment="1" applyProtection="1">
      <alignment horizontal="left"/>
      <protection locked="0"/>
    </xf>
    <xf numFmtId="43" fontId="9" fillId="2" borderId="0" xfId="1" applyFont="1" applyFill="1" applyProtection="1">
      <protection locked="0"/>
    </xf>
    <xf numFmtId="43" fontId="0" fillId="2" borderId="0" xfId="1" applyFont="1" applyFill="1" applyProtection="1">
      <protection locked="0"/>
    </xf>
    <xf numFmtId="0" fontId="2" fillId="0" borderId="0" xfId="0" applyFont="1"/>
    <xf numFmtId="0" fontId="2" fillId="3" borderId="0" xfId="0" applyFont="1" applyFill="1"/>
    <xf numFmtId="8" fontId="2" fillId="0" borderId="0" xfId="0" applyNumberFormat="1" applyFont="1"/>
    <xf numFmtId="0" fontId="1" fillId="0" borderId="0" xfId="0" applyFont="1"/>
    <xf numFmtId="43" fontId="0" fillId="3" borderId="0" xfId="1" applyFont="1" applyFill="1" applyAlignment="1" applyProtection="1">
      <protection locked="0"/>
    </xf>
    <xf numFmtId="0" fontId="0" fillId="0" borderId="0" xfId="0" applyAlignment="1"/>
    <xf numFmtId="0" fontId="27" fillId="0" borderId="20" xfId="0" applyFont="1" applyBorder="1" applyAlignment="1">
      <alignment horizontal="left" vertical="top"/>
    </xf>
    <xf numFmtId="0" fontId="4" fillId="0" borderId="21" xfId="0" applyFont="1" applyBorder="1"/>
    <xf numFmtId="0" fontId="4" fillId="0" borderId="17" xfId="0" applyFont="1" applyBorder="1"/>
    <xf numFmtId="0" fontId="27" fillId="0" borderId="16" xfId="0" applyFont="1" applyBorder="1" applyAlignment="1">
      <alignment horizontal="left" vertical="top"/>
    </xf>
    <xf numFmtId="0" fontId="4" fillId="0" borderId="22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11" xfId="0" applyFont="1" applyBorder="1"/>
    <xf numFmtId="0" fontId="4" fillId="0" borderId="13" xfId="0" applyFont="1" applyBorder="1"/>
    <xf numFmtId="0" fontId="27" fillId="0" borderId="16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27" fillId="0" borderId="10" xfId="0" applyFont="1" applyBorder="1" applyAlignment="1">
      <alignment horizontal="left" vertical="top"/>
    </xf>
    <xf numFmtId="0" fontId="27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/>
    </xf>
    <xf numFmtId="0" fontId="0" fillId="2" borderId="0" xfId="0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0" borderId="0" xfId="0"/>
    <xf numFmtId="0" fontId="1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43" fontId="2" fillId="2" borderId="0" xfId="1" applyFont="1" applyFill="1" applyAlignment="1" applyProtection="1">
      <alignment horizontal="left"/>
      <protection locked="0"/>
    </xf>
    <xf numFmtId="43" fontId="0" fillId="2" borderId="0" xfId="1" applyFont="1" applyFill="1" applyAlignment="1" applyProtection="1">
      <alignment horizontal="left"/>
      <protection locked="0"/>
    </xf>
    <xf numFmtId="0" fontId="29" fillId="3" borderId="0" xfId="0" applyFont="1" applyFill="1" applyAlignment="1" applyProtection="1">
      <alignment horizontal="center"/>
      <protection hidden="1"/>
    </xf>
    <xf numFmtId="0" fontId="12" fillId="0" borderId="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/>
    </xf>
    <xf numFmtId="0" fontId="28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30" fillId="0" borderId="14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30" fillId="0" borderId="26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30" fillId="0" borderId="2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47625</xdr:rowOff>
    </xdr:from>
    <xdr:ext cx="1685925" cy="647700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7625" y="47625"/>
          <a:ext cx="1685925" cy="647700"/>
          <a:chOff x="1339550" y="1666775"/>
          <a:chExt cx="1901975" cy="950999"/>
        </a:xfrm>
      </xdr:grpSpPr>
      <xdr:pic>
        <xdr:nvPicPr>
          <xdr:cNvPr id="3" name="Shape 3" title="logo 1 rep ec.jp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 l="18560" t="30026" r="51958" b="50318"/>
          <a:stretch/>
        </xdr:blipFill>
        <xdr:spPr>
          <a:xfrm>
            <a:off x="1339550" y="1666775"/>
            <a:ext cx="1901975" cy="950999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8</xdr:col>
      <xdr:colOff>361950</xdr:colOff>
      <xdr:row>0</xdr:row>
      <xdr:rowOff>0</xdr:rowOff>
    </xdr:from>
    <xdr:ext cx="1638300" cy="695325"/>
    <xdr:grpSp>
      <xdr:nvGrpSpPr>
        <xdr:cNvPr id="4" name="Shape 2" title="Dibuj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820150" y="0"/>
          <a:ext cx="1638300" cy="695325"/>
          <a:chOff x="2883625" y="1400925"/>
          <a:chExt cx="1687250" cy="736225"/>
        </a:xfrm>
      </xdr:grpSpPr>
      <xdr:pic>
        <xdr:nvPicPr>
          <xdr:cNvPr id="5" name="Shape 4" title="Logo 2 mmdh.jp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 l="42333" t="25804" r="31513" b="58980"/>
          <a:stretch/>
        </xdr:blipFill>
        <xdr:spPr>
          <a:xfrm>
            <a:off x="2883625" y="1400925"/>
            <a:ext cx="1687250" cy="73622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562100" cy="762000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200025"/>
          <a:ext cx="1562100" cy="762000"/>
          <a:chOff x="1625875" y="1564525"/>
          <a:chExt cx="1544074" cy="1007226"/>
        </a:xfrm>
      </xdr:grpSpPr>
      <xdr:pic>
        <xdr:nvPic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 l="22839" t="29183" r="53227" b="50000"/>
          <a:stretch/>
        </xdr:blipFill>
        <xdr:spPr>
          <a:xfrm>
            <a:off x="1625875" y="1564525"/>
            <a:ext cx="1544074" cy="1007226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6</xdr:col>
      <xdr:colOff>133350</xdr:colOff>
      <xdr:row>1</xdr:row>
      <xdr:rowOff>85725</xdr:rowOff>
    </xdr:from>
    <xdr:ext cx="1828800" cy="685800"/>
    <xdr:grpSp>
      <xdr:nvGrpSpPr>
        <xdr:cNvPr id="4" name="Shape 2" title="Dibuj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029450" y="276225"/>
          <a:ext cx="1828800" cy="685800"/>
          <a:chOff x="2955200" y="1441825"/>
          <a:chExt cx="1677026" cy="593075"/>
        </a:xfrm>
      </xdr:grpSpPr>
      <xdr:pic>
        <xdr:nvPicPr>
          <xdr:cNvPr id="5" name="Shape 4" title="Logo 2 mmdh.jp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 l="43441" t="26647" r="30564" b="61095"/>
          <a:stretch/>
        </xdr:blipFill>
        <xdr:spPr>
          <a:xfrm>
            <a:off x="2955200" y="1441825"/>
            <a:ext cx="1677026" cy="5930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407670</xdr:colOff>
      <xdr:row>0</xdr:row>
      <xdr:rowOff>165735</xdr:rowOff>
    </xdr:from>
    <xdr:ext cx="1838325" cy="685800"/>
    <xdr:grpSp>
      <xdr:nvGrpSpPr>
        <xdr:cNvPr id="2" name="Shape 2" title="Dibuj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7446645" y="165735"/>
          <a:ext cx="1838325" cy="685800"/>
          <a:chOff x="3067700" y="1278200"/>
          <a:chExt cx="2006325" cy="787775"/>
        </a:xfrm>
      </xdr:grpSpPr>
      <xdr:pic>
        <xdr:nvPicPr>
          <xdr:cNvPr id="5" name="Shape 5" descr="A black background with a black square&#10;&#10;Description automatically generated with medium confidence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 l="73772" t="27240"/>
          <a:stretch/>
        </xdr:blipFill>
        <xdr:spPr>
          <a:xfrm>
            <a:off x="3067700" y="1278200"/>
            <a:ext cx="2006325" cy="7877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oneCellAnchor>
    <xdr:from>
      <xdr:col>0</xdr:col>
      <xdr:colOff>0</xdr:colOff>
      <xdr:row>0</xdr:row>
      <xdr:rowOff>148590</xdr:rowOff>
    </xdr:from>
    <xdr:ext cx="1714500" cy="803910"/>
    <xdr:grpSp>
      <xdr:nvGrpSpPr>
        <xdr:cNvPr id="3" name="Shape 2" title="Dibuj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0" y="148590"/>
          <a:ext cx="1714500" cy="803910"/>
          <a:chOff x="1399950" y="1503175"/>
          <a:chExt cx="1637075" cy="1068575"/>
        </a:xfrm>
      </xdr:grpSpPr>
      <xdr:pic>
        <xdr:nvPicPr>
          <xdr:cNvPr id="6" name="Shape 6" descr="A black background with a black square&#10;&#10;Description automatically generated with medium confidence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1">
            <a:alphaModFix/>
          </a:blip>
          <a:srcRect t="29988" r="73521" b="4975"/>
          <a:stretch/>
        </xdr:blipFill>
        <xdr:spPr>
          <a:xfrm>
            <a:off x="1399950" y="1503175"/>
            <a:ext cx="1637075" cy="1068575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J1000"/>
  <sheetViews>
    <sheetView showGridLines="0" topLeftCell="A10" workbookViewId="0">
      <selection activeCell="I12" sqref="I12"/>
    </sheetView>
  </sheetViews>
  <sheetFormatPr baseColWidth="10" defaultColWidth="14.42578125" defaultRowHeight="15"/>
  <cols>
    <col min="1" max="10" width="15.85546875" customWidth="1"/>
    <col min="11" max="26" width="10.7109375" customWidth="1"/>
  </cols>
  <sheetData>
    <row r="1" spans="1:10" ht="59.25" customHeight="1" thickTop="1" thickBo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30" customHeight="1" thickTop="1">
      <c r="A2" s="71" t="s">
        <v>1</v>
      </c>
      <c r="B2" s="65"/>
      <c r="C2" s="72" t="s">
        <v>2</v>
      </c>
      <c r="D2" s="65"/>
      <c r="E2" s="73" t="s">
        <v>3</v>
      </c>
      <c r="F2" s="65"/>
      <c r="G2" s="73" t="s">
        <v>4</v>
      </c>
      <c r="H2" s="65"/>
      <c r="I2" s="73" t="s">
        <v>5</v>
      </c>
      <c r="J2" s="66"/>
    </row>
    <row r="3" spans="1:10" ht="149.25" customHeight="1">
      <c r="A3" s="93" t="s">
        <v>87</v>
      </c>
      <c r="B3" s="94"/>
      <c r="C3" s="85" t="s">
        <v>88</v>
      </c>
      <c r="D3" s="86"/>
      <c r="E3" s="85" t="s">
        <v>83</v>
      </c>
      <c r="F3" s="86"/>
      <c r="G3" s="85" t="s">
        <v>85</v>
      </c>
      <c r="H3" s="86"/>
      <c r="I3" s="87" t="s">
        <v>84</v>
      </c>
      <c r="J3" s="88"/>
    </row>
    <row r="4" spans="1:10" ht="31.5" customHeight="1">
      <c r="A4" s="95"/>
      <c r="B4" s="94"/>
      <c r="C4" s="61" t="s">
        <v>6</v>
      </c>
      <c r="D4" s="60"/>
      <c r="E4" s="61" t="s">
        <v>7</v>
      </c>
      <c r="F4" s="60"/>
      <c r="G4" s="67" t="s">
        <v>8</v>
      </c>
      <c r="H4" s="60"/>
      <c r="I4" s="89"/>
      <c r="J4" s="88"/>
    </row>
    <row r="5" spans="1:10" ht="149.25" customHeight="1">
      <c r="A5" s="96"/>
      <c r="B5" s="86"/>
      <c r="C5" s="92" t="s">
        <v>90</v>
      </c>
      <c r="D5" s="86"/>
      <c r="E5" s="92" t="s">
        <v>89</v>
      </c>
      <c r="F5" s="86"/>
      <c r="G5" s="85" t="s">
        <v>86</v>
      </c>
      <c r="H5" s="86"/>
      <c r="I5" s="90"/>
      <c r="J5" s="91"/>
    </row>
    <row r="6" spans="1:10" ht="30" customHeight="1">
      <c r="A6" s="58" t="s">
        <v>9</v>
      </c>
      <c r="B6" s="59"/>
      <c r="C6" s="59"/>
      <c r="D6" s="59"/>
      <c r="E6" s="60"/>
      <c r="F6" s="61" t="s">
        <v>10</v>
      </c>
      <c r="G6" s="59"/>
      <c r="H6" s="59"/>
      <c r="I6" s="59"/>
      <c r="J6" s="62"/>
    </row>
    <row r="7" spans="1:10" ht="149.25" customHeight="1" thickBot="1">
      <c r="A7" s="100" t="s">
        <v>92</v>
      </c>
      <c r="B7" s="63"/>
      <c r="C7" s="63"/>
      <c r="D7" s="63"/>
      <c r="E7" s="64"/>
      <c r="F7" s="97" t="s">
        <v>91</v>
      </c>
      <c r="G7" s="98"/>
      <c r="H7" s="98"/>
      <c r="I7" s="98"/>
      <c r="J7" s="9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1:J1"/>
    <mergeCell ref="A2:B2"/>
    <mergeCell ref="C2:D2"/>
    <mergeCell ref="E2:F2"/>
    <mergeCell ref="G2:H2"/>
    <mergeCell ref="I2:J2"/>
    <mergeCell ref="G5:H5"/>
    <mergeCell ref="A6:E6"/>
    <mergeCell ref="F6:J6"/>
    <mergeCell ref="A7:E7"/>
    <mergeCell ref="F7:J7"/>
    <mergeCell ref="A3:B5"/>
    <mergeCell ref="C3:D3"/>
    <mergeCell ref="E3:F3"/>
    <mergeCell ref="G3:H3"/>
    <mergeCell ref="I3:J5"/>
    <mergeCell ref="C4:D4"/>
    <mergeCell ref="E4:F4"/>
    <mergeCell ref="G4:H4"/>
    <mergeCell ref="C5:D5"/>
    <mergeCell ref="E5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2:Z979"/>
  <sheetViews>
    <sheetView showGridLines="0" tabSelected="1" topLeftCell="A9" zoomScaleNormal="100" workbookViewId="0">
      <selection activeCell="L22" sqref="L22"/>
    </sheetView>
  </sheetViews>
  <sheetFormatPr baseColWidth="10" defaultColWidth="14.42578125" defaultRowHeight="15" customHeight="1"/>
  <cols>
    <col min="1" max="1" width="56" customWidth="1"/>
    <col min="2" max="2" width="12.85546875" customWidth="1"/>
    <col min="3" max="3" width="2.42578125" customWidth="1"/>
    <col min="4" max="4" width="12.140625" customWidth="1"/>
    <col min="5" max="8" width="10" customWidth="1"/>
    <col min="9" max="9" width="18.28515625" customWidth="1"/>
    <col min="10" max="26" width="10" customWidth="1"/>
  </cols>
  <sheetData>
    <row r="2" spans="1:11" ht="65.25" customHeight="1">
      <c r="A2" s="78" t="s">
        <v>11</v>
      </c>
      <c r="B2" s="79"/>
      <c r="C2" s="79"/>
      <c r="D2" s="79"/>
      <c r="E2" s="79"/>
      <c r="F2" s="79"/>
      <c r="G2" s="79"/>
      <c r="H2" s="79"/>
      <c r="I2" s="80"/>
    </row>
    <row r="3" spans="1:11" ht="24.75" customHeight="1">
      <c r="A3" s="1"/>
      <c r="B3" s="1"/>
      <c r="C3" s="1"/>
      <c r="D3" s="1"/>
      <c r="E3" s="1"/>
      <c r="F3" s="1"/>
      <c r="G3" s="1"/>
      <c r="H3" s="1"/>
      <c r="I3" s="1"/>
    </row>
    <row r="4" spans="1:11" ht="15" customHeight="1">
      <c r="A4" t="s">
        <v>12</v>
      </c>
      <c r="B4" s="75" t="s">
        <v>13</v>
      </c>
      <c r="C4" s="74"/>
      <c r="D4" s="74"/>
      <c r="E4" s="74"/>
      <c r="F4" s="74"/>
      <c r="G4" s="74"/>
      <c r="H4" s="74"/>
      <c r="I4" s="74"/>
    </row>
    <row r="5" spans="1:11" ht="15" customHeight="1">
      <c r="A5" t="s">
        <v>14</v>
      </c>
      <c r="B5" s="75" t="s">
        <v>15</v>
      </c>
      <c r="C5" s="74"/>
      <c r="D5" s="74"/>
      <c r="E5" s="74"/>
      <c r="F5" s="74"/>
      <c r="G5" s="74"/>
      <c r="H5" s="74"/>
      <c r="I5" s="74"/>
    </row>
    <row r="6" spans="1:11" ht="15" customHeight="1">
      <c r="A6" t="s">
        <v>16</v>
      </c>
      <c r="B6" s="75" t="s">
        <v>17</v>
      </c>
      <c r="C6" s="74"/>
      <c r="D6" s="74"/>
      <c r="E6" s="74"/>
      <c r="F6" s="74"/>
      <c r="G6" s="74"/>
      <c r="H6" s="74"/>
      <c r="I6" s="74"/>
    </row>
    <row r="7" spans="1:11" ht="15" customHeight="1">
      <c r="A7" t="s">
        <v>78</v>
      </c>
      <c r="B7" s="49">
        <v>0</v>
      </c>
      <c r="C7" s="28"/>
      <c r="D7" s="83" t="str">
        <f>IF(AND(B7&lt;=5000,B7&lt;=B24), "","El Fondo No Reembolsable NO cumple con las condiciones")</f>
        <v/>
      </c>
      <c r="E7" s="83"/>
      <c r="F7" s="83"/>
      <c r="G7" s="83"/>
      <c r="H7" s="83"/>
      <c r="I7" s="28"/>
    </row>
    <row r="8" spans="1:11" ht="15" customHeight="1">
      <c r="A8" s="55" t="s">
        <v>79</v>
      </c>
      <c r="B8" s="81" t="s">
        <v>18</v>
      </c>
      <c r="C8" s="82"/>
      <c r="D8" s="82"/>
      <c r="E8" s="82"/>
      <c r="F8" s="82"/>
      <c r="G8" s="82"/>
      <c r="H8" s="82"/>
      <c r="I8" s="82"/>
    </row>
    <row r="9" spans="1:11" ht="15" customHeight="1">
      <c r="A9" t="s">
        <v>19</v>
      </c>
      <c r="B9" s="81" t="s">
        <v>80</v>
      </c>
      <c r="C9" s="81"/>
      <c r="D9" s="81"/>
      <c r="E9" s="56"/>
      <c r="F9" s="56"/>
      <c r="G9" s="56"/>
      <c r="H9" s="56"/>
      <c r="I9" s="56"/>
    </row>
    <row r="11" spans="1:11" ht="15.75" customHeight="1">
      <c r="A11" s="2" t="s">
        <v>21</v>
      </c>
      <c r="B11" s="3"/>
      <c r="C11" s="24" t="s">
        <v>22</v>
      </c>
    </row>
    <row r="12" spans="1:11" ht="15.75" customHeight="1">
      <c r="A12" s="30"/>
      <c r="B12" s="31" t="s">
        <v>23</v>
      </c>
      <c r="C12" s="32"/>
      <c r="D12" s="29" t="s">
        <v>24</v>
      </c>
      <c r="E12" s="29" t="s">
        <v>25</v>
      </c>
      <c r="F12" s="29" t="s">
        <v>26</v>
      </c>
      <c r="G12" s="29"/>
      <c r="H12" s="29"/>
      <c r="I12" s="29"/>
    </row>
    <row r="13" spans="1:11">
      <c r="A13" s="4" t="s">
        <v>27</v>
      </c>
      <c r="B13" s="19">
        <v>0.1</v>
      </c>
      <c r="C13" s="29" t="s">
        <v>22</v>
      </c>
      <c r="D13" s="19">
        <v>0.05</v>
      </c>
      <c r="E13" s="19">
        <v>0.02</v>
      </c>
      <c r="F13" s="19">
        <v>0.02</v>
      </c>
      <c r="G13" s="29"/>
      <c r="H13" s="29"/>
      <c r="I13" s="29"/>
      <c r="K13" s="52" t="s">
        <v>22</v>
      </c>
    </row>
    <row r="14" spans="1:11">
      <c r="A14" t="s">
        <v>28</v>
      </c>
      <c r="B14" s="19">
        <v>0.02</v>
      </c>
      <c r="C14" s="29"/>
      <c r="D14" s="29"/>
      <c r="E14" s="29"/>
      <c r="F14" s="29"/>
      <c r="G14" s="29"/>
      <c r="H14" s="29"/>
      <c r="I14" s="29"/>
    </row>
    <row r="15" spans="1:11" ht="15" customHeight="1">
      <c r="C15" s="76"/>
      <c r="D15" s="76"/>
      <c r="E15" s="76"/>
      <c r="F15" s="76"/>
      <c r="G15" s="76"/>
      <c r="H15" s="76"/>
      <c r="I15" s="76"/>
    </row>
    <row r="16" spans="1:11">
      <c r="A16" s="47" t="s">
        <v>29</v>
      </c>
      <c r="D16" s="77" t="s">
        <v>30</v>
      </c>
      <c r="E16" s="77"/>
      <c r="F16" s="77"/>
      <c r="G16" s="77"/>
      <c r="H16" s="77"/>
      <c r="I16" s="77"/>
    </row>
    <row r="17" spans="1:26" ht="15.75" thickBot="1">
      <c r="A17" s="46" t="s">
        <v>22</v>
      </c>
      <c r="B17" s="41">
        <f>+B18+B19</f>
        <v>2400</v>
      </c>
      <c r="D17" s="39" t="s">
        <v>22</v>
      </c>
      <c r="E17" s="39"/>
      <c r="F17" s="39"/>
      <c r="G17" s="39"/>
      <c r="H17" s="39"/>
      <c r="I17" s="39"/>
    </row>
    <row r="18" spans="1:26" ht="15.75" thickTop="1">
      <c r="A18" s="25" t="s">
        <v>31</v>
      </c>
      <c r="B18" s="50">
        <v>2400</v>
      </c>
      <c r="D18" s="75" t="s">
        <v>32</v>
      </c>
      <c r="E18" s="74"/>
      <c r="F18" s="74"/>
      <c r="G18" s="74"/>
      <c r="H18" s="74"/>
      <c r="I18" s="74"/>
    </row>
    <row r="19" spans="1:26">
      <c r="A19" s="25" t="s">
        <v>33</v>
      </c>
      <c r="B19" s="50">
        <v>0</v>
      </c>
      <c r="D19" s="75" t="s">
        <v>32</v>
      </c>
      <c r="E19" s="74"/>
      <c r="F19" s="74"/>
      <c r="G19" s="74"/>
      <c r="H19" s="74"/>
      <c r="I19" s="74"/>
    </row>
    <row r="20" spans="1:26" ht="15" customHeight="1">
      <c r="C20" s="76"/>
      <c r="D20" s="76"/>
      <c r="E20" s="76"/>
      <c r="F20" s="76"/>
      <c r="G20" s="76"/>
      <c r="H20" s="76"/>
      <c r="I20" s="76"/>
    </row>
    <row r="21" spans="1:26">
      <c r="A21" s="47" t="s">
        <v>34</v>
      </c>
      <c r="C21" s="76"/>
      <c r="D21" s="76"/>
      <c r="E21" s="76"/>
      <c r="F21" s="76"/>
      <c r="G21" s="76"/>
      <c r="H21" s="76"/>
      <c r="I21" s="76"/>
    </row>
    <row r="22" spans="1:26" ht="15" customHeight="1">
      <c r="C22" s="76"/>
      <c r="D22" s="76"/>
      <c r="E22" s="76"/>
      <c r="F22" s="76"/>
      <c r="G22" s="76"/>
      <c r="H22" s="76"/>
      <c r="I22" s="76"/>
    </row>
    <row r="23" spans="1:26">
      <c r="A23" s="7" t="s">
        <v>35</v>
      </c>
      <c r="C23" s="76"/>
      <c r="D23" s="76"/>
      <c r="E23" s="76"/>
      <c r="F23" s="76"/>
      <c r="G23" s="76"/>
      <c r="H23" s="76"/>
      <c r="I23" s="76"/>
    </row>
    <row r="24" spans="1:26" ht="15.75" thickBot="1">
      <c r="A24" s="5" t="s">
        <v>36</v>
      </c>
      <c r="B24" s="40">
        <f>+SUM(B25:B30)</f>
        <v>2000</v>
      </c>
      <c r="C24" s="76"/>
      <c r="D24" s="76"/>
      <c r="E24" s="76"/>
      <c r="F24" s="76"/>
      <c r="G24" s="76"/>
      <c r="H24" s="76"/>
      <c r="I24" s="76"/>
    </row>
    <row r="25" spans="1:26" ht="15.75" thickTop="1">
      <c r="A25" s="6" t="s">
        <v>37</v>
      </c>
      <c r="B25" s="20">
        <f>+B36/365*B32</f>
        <v>0</v>
      </c>
      <c r="C25" s="39"/>
      <c r="D25" s="77" t="s">
        <v>30</v>
      </c>
      <c r="E25" s="77"/>
      <c r="F25" s="77"/>
      <c r="G25" s="77"/>
      <c r="H25" s="77"/>
      <c r="I25" s="77"/>
    </row>
    <row r="26" spans="1:26">
      <c r="A26" s="6" t="s">
        <v>38</v>
      </c>
      <c r="B26" s="50">
        <v>2000</v>
      </c>
      <c r="D26" s="75" t="s">
        <v>39</v>
      </c>
      <c r="E26" s="74"/>
      <c r="F26" s="74"/>
      <c r="G26" s="74"/>
      <c r="H26" s="74"/>
      <c r="I26" s="74"/>
    </row>
    <row r="27" spans="1:26">
      <c r="A27" s="6" t="s">
        <v>40</v>
      </c>
      <c r="B27" s="50">
        <v>0</v>
      </c>
      <c r="D27" s="75" t="s">
        <v>39</v>
      </c>
      <c r="E27" s="74"/>
      <c r="F27" s="74"/>
      <c r="G27" s="74"/>
      <c r="H27" s="74"/>
      <c r="I27" s="74"/>
    </row>
    <row r="28" spans="1:26" ht="15.75" customHeight="1">
      <c r="A28" s="6" t="s">
        <v>41</v>
      </c>
      <c r="B28" s="50">
        <v>0</v>
      </c>
      <c r="D28" s="75" t="s">
        <v>39</v>
      </c>
      <c r="E28" s="74"/>
      <c r="F28" s="74"/>
      <c r="G28" s="74"/>
      <c r="H28" s="74"/>
      <c r="I28" s="74"/>
    </row>
    <row r="29" spans="1:26" ht="15.75" customHeight="1">
      <c r="A29" s="6" t="s">
        <v>42</v>
      </c>
      <c r="B29" s="50">
        <v>0</v>
      </c>
      <c r="D29" s="75" t="s">
        <v>39</v>
      </c>
      <c r="E29" s="74"/>
      <c r="F29" s="74"/>
      <c r="G29" s="74"/>
      <c r="H29" s="74"/>
      <c r="I29" s="74"/>
    </row>
    <row r="30" spans="1:26" ht="15.75" customHeight="1">
      <c r="A30" s="25" t="s">
        <v>43</v>
      </c>
      <c r="B30" s="50">
        <v>0</v>
      </c>
      <c r="D30" s="75" t="s">
        <v>39</v>
      </c>
      <c r="E30" s="74"/>
      <c r="F30" s="74"/>
      <c r="G30" s="74"/>
      <c r="H30" s="74"/>
      <c r="I30" s="74"/>
    </row>
    <row r="31" spans="1:26" ht="15.75" customHeight="1">
      <c r="A31" s="6" t="s">
        <v>22</v>
      </c>
      <c r="B31" s="8" t="s">
        <v>22</v>
      </c>
      <c r="C31" s="76"/>
      <c r="D31" s="76"/>
      <c r="E31" s="76"/>
      <c r="F31" s="76"/>
      <c r="G31" s="76"/>
      <c r="H31" s="76"/>
      <c r="I31" s="7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>
      <c r="A32" s="6" t="s">
        <v>44</v>
      </c>
      <c r="B32" s="45">
        <f>+IF(D32="Negocio con inventarios de alta rotación",15,90)</f>
        <v>15</v>
      </c>
      <c r="C32" s="57"/>
      <c r="D32" s="74" t="s">
        <v>81</v>
      </c>
      <c r="E32" s="74"/>
      <c r="F32" s="74"/>
      <c r="G32" s="74"/>
      <c r="H32" s="57"/>
      <c r="I32" s="57"/>
    </row>
    <row r="33" spans="1:9" ht="15.75" customHeight="1">
      <c r="C33" s="76"/>
      <c r="D33" s="76"/>
      <c r="E33" s="76"/>
      <c r="F33" s="76"/>
      <c r="G33" s="76"/>
      <c r="H33" s="76"/>
      <c r="I33" s="76"/>
    </row>
    <row r="34" spans="1:9" ht="15.75" customHeight="1">
      <c r="A34" s="6"/>
      <c r="B34" s="4"/>
    </row>
    <row r="35" spans="1:9" ht="15.75" customHeight="1">
      <c r="A35" s="48" t="s">
        <v>45</v>
      </c>
      <c r="B35" s="4"/>
      <c r="D35" s="77" t="s">
        <v>30</v>
      </c>
      <c r="E35" s="77"/>
      <c r="F35" s="77"/>
      <c r="G35" s="77"/>
      <c r="H35" s="77"/>
      <c r="I35" s="77"/>
    </row>
    <row r="36" spans="1:9" ht="15.75" customHeight="1">
      <c r="A36" s="44" t="s">
        <v>46</v>
      </c>
      <c r="B36" s="50">
        <v>0</v>
      </c>
      <c r="D36" s="75" t="s">
        <v>47</v>
      </c>
      <c r="E36" s="74"/>
      <c r="F36" s="74"/>
      <c r="G36" s="74"/>
      <c r="H36" s="74"/>
      <c r="I36" s="74"/>
    </row>
    <row r="37" spans="1:9" ht="15.75" customHeight="1">
      <c r="A37" s="53" t="s">
        <v>48</v>
      </c>
      <c r="B37" s="50">
        <v>0</v>
      </c>
      <c r="D37" s="75" t="s">
        <v>47</v>
      </c>
      <c r="E37" s="74"/>
      <c r="F37" s="74"/>
      <c r="G37" s="74"/>
      <c r="H37" s="74"/>
      <c r="I37" s="74"/>
    </row>
    <row r="38" spans="1:9" ht="15.75" customHeight="1">
      <c r="A38" s="53" t="s">
        <v>49</v>
      </c>
      <c r="B38" s="50">
        <v>0</v>
      </c>
      <c r="D38" s="75" t="s">
        <v>47</v>
      </c>
      <c r="E38" s="74"/>
      <c r="F38" s="74"/>
      <c r="G38" s="74"/>
      <c r="H38" s="74"/>
      <c r="I38" s="74"/>
    </row>
    <row r="39" spans="1:9" ht="15.75" customHeight="1">
      <c r="A39" s="38"/>
    </row>
    <row r="40" spans="1:9" ht="15.75" customHeight="1">
      <c r="A40" s="48" t="s">
        <v>50</v>
      </c>
    </row>
    <row r="41" spans="1:9" ht="15.75" customHeight="1">
      <c r="A41" s="43" t="s">
        <v>51</v>
      </c>
      <c r="D41" s="77" t="s">
        <v>30</v>
      </c>
      <c r="E41" s="77"/>
      <c r="F41" s="77"/>
      <c r="G41" s="77"/>
      <c r="H41" s="77"/>
      <c r="I41" s="77"/>
    </row>
    <row r="42" spans="1:9" ht="15.75" customHeight="1">
      <c r="A42" s="38" t="s">
        <v>52</v>
      </c>
      <c r="B42" s="51">
        <v>0</v>
      </c>
      <c r="D42" s="75" t="s">
        <v>53</v>
      </c>
      <c r="E42" s="74"/>
      <c r="F42" s="74"/>
      <c r="G42" s="74"/>
      <c r="H42" s="74"/>
      <c r="I42" s="74"/>
    </row>
    <row r="43" spans="1:9" ht="15.75" customHeight="1">
      <c r="A43" s="38" t="s">
        <v>54</v>
      </c>
      <c r="B43" s="51">
        <v>0</v>
      </c>
      <c r="D43" s="75" t="s">
        <v>53</v>
      </c>
      <c r="E43" s="74"/>
      <c r="F43" s="74"/>
      <c r="G43" s="74"/>
      <c r="H43" s="74"/>
      <c r="I43" s="74"/>
    </row>
    <row r="44" spans="1:9" ht="15.75" customHeight="1">
      <c r="A44" s="53" t="s">
        <v>55</v>
      </c>
      <c r="B44" s="51">
        <v>0</v>
      </c>
      <c r="D44" s="75" t="s">
        <v>53</v>
      </c>
      <c r="E44" s="74"/>
      <c r="F44" s="74"/>
      <c r="G44" s="74"/>
      <c r="H44" s="74"/>
      <c r="I44" s="74"/>
    </row>
    <row r="45" spans="1:9" ht="15.75" customHeight="1">
      <c r="A45" s="53" t="s">
        <v>56</v>
      </c>
      <c r="B45" s="51">
        <v>0</v>
      </c>
      <c r="D45" s="75" t="s">
        <v>53</v>
      </c>
      <c r="E45" s="74"/>
      <c r="F45" s="74"/>
      <c r="G45" s="74"/>
      <c r="H45" s="74"/>
      <c r="I45" s="74"/>
    </row>
    <row r="46" spans="1:9" ht="15.75" customHeight="1">
      <c r="A46" s="53" t="s">
        <v>57</v>
      </c>
      <c r="B46" s="51">
        <v>0</v>
      </c>
      <c r="D46" s="75" t="s">
        <v>53</v>
      </c>
      <c r="E46" s="74"/>
      <c r="F46" s="74"/>
      <c r="G46" s="74"/>
      <c r="H46" s="74"/>
      <c r="I46" s="74"/>
    </row>
    <row r="47" spans="1:9" ht="15.75" customHeight="1">
      <c r="A47" s="38" t="s">
        <v>58</v>
      </c>
      <c r="B47" s="51">
        <v>0</v>
      </c>
      <c r="D47" s="75" t="s">
        <v>53</v>
      </c>
      <c r="E47" s="74"/>
      <c r="F47" s="74"/>
      <c r="G47" s="74"/>
      <c r="H47" s="74"/>
      <c r="I47" s="74"/>
    </row>
    <row r="48" spans="1:9" ht="15.75" customHeight="1">
      <c r="A48" s="38" t="s">
        <v>59</v>
      </c>
      <c r="B48" s="51">
        <v>0</v>
      </c>
      <c r="D48" s="75" t="s">
        <v>53</v>
      </c>
      <c r="E48" s="74"/>
      <c r="F48" s="74"/>
      <c r="G48" s="74"/>
      <c r="H48" s="74"/>
      <c r="I48" s="74"/>
    </row>
    <row r="49" spans="1:9" ht="15.75" customHeight="1">
      <c r="A49" s="38" t="s">
        <v>60</v>
      </c>
      <c r="B49" s="51">
        <v>0</v>
      </c>
      <c r="D49" s="75" t="s">
        <v>53</v>
      </c>
      <c r="E49" s="74"/>
      <c r="F49" s="74"/>
      <c r="G49" s="74"/>
      <c r="H49" s="74"/>
      <c r="I49" s="74"/>
    </row>
    <row r="50" spans="1:9" ht="15.75" customHeight="1">
      <c r="A50" s="38" t="s">
        <v>61</v>
      </c>
      <c r="B50" s="51">
        <v>0</v>
      </c>
      <c r="D50" s="75" t="s">
        <v>53</v>
      </c>
      <c r="E50" s="74"/>
      <c r="F50" s="74"/>
      <c r="G50" s="74"/>
      <c r="H50" s="74"/>
      <c r="I50" s="74"/>
    </row>
    <row r="51" spans="1:9" ht="15.75" customHeight="1">
      <c r="A51" s="53" t="s">
        <v>43</v>
      </c>
      <c r="B51" s="51">
        <v>0</v>
      </c>
      <c r="D51" s="75" t="s">
        <v>53</v>
      </c>
      <c r="E51" s="74"/>
      <c r="F51" s="74"/>
      <c r="G51" s="74"/>
      <c r="H51" s="74"/>
      <c r="I51" s="74"/>
    </row>
    <row r="52" spans="1:9" ht="15.75" customHeight="1"/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spans="2:2" ht="15.75" customHeight="1"/>
    <row r="82" spans="2:2" ht="15.75" customHeight="1"/>
    <row r="83" spans="2:2" ht="15.75" customHeight="1"/>
    <row r="84" spans="2:2" ht="15.75" customHeight="1"/>
    <row r="85" spans="2:2" ht="15.75" customHeight="1"/>
    <row r="86" spans="2:2" ht="15.75" customHeight="1">
      <c r="B86" t="s">
        <v>80</v>
      </c>
    </row>
    <row r="87" spans="2:2" ht="15.75" customHeight="1">
      <c r="B87" t="s">
        <v>20</v>
      </c>
    </row>
    <row r="88" spans="2:2" ht="15.75" customHeight="1"/>
    <row r="89" spans="2:2" ht="15.75" customHeight="1"/>
    <row r="90" spans="2:2" ht="15.75" customHeight="1">
      <c r="B90" t="s">
        <v>81</v>
      </c>
    </row>
    <row r="91" spans="2:2" ht="15.75" customHeight="1">
      <c r="B91" t="s">
        <v>82</v>
      </c>
    </row>
    <row r="92" spans="2:2" ht="15.75" customHeight="1"/>
    <row r="93" spans="2:2" ht="15.75" customHeight="1"/>
    <row r="94" spans="2:2" ht="15.75" customHeight="1"/>
    <row r="95" spans="2:2" ht="15.75" customHeight="1"/>
    <row r="96" spans="2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sheetProtection algorithmName="SHA-512" hashValue="6IpL51LZ4ddxJwt4BOy9Ebq62UaxpozEqFZamd1UGwCcjBljSbrDys5xw/TFS9vbopPJn3gZXkS35GCt+rZbMg==" saltValue="SfX80h5fpWETq+WQ19J3dg==" spinCount="100000" sheet="1" objects="1" scenarios="1"/>
  <mergeCells count="40">
    <mergeCell ref="D50:I50"/>
    <mergeCell ref="D51:I51"/>
    <mergeCell ref="D45:I45"/>
    <mergeCell ref="D46:I46"/>
    <mergeCell ref="D47:I47"/>
    <mergeCell ref="D48:I48"/>
    <mergeCell ref="D44:I44"/>
    <mergeCell ref="D25:I25"/>
    <mergeCell ref="D35:I35"/>
    <mergeCell ref="D41:I41"/>
    <mergeCell ref="D49:I49"/>
    <mergeCell ref="D36:I36"/>
    <mergeCell ref="D37:I37"/>
    <mergeCell ref="D38:I38"/>
    <mergeCell ref="D42:I42"/>
    <mergeCell ref="D43:I43"/>
    <mergeCell ref="C31:I31"/>
    <mergeCell ref="C33:I33"/>
    <mergeCell ref="D26:I26"/>
    <mergeCell ref="D27:I27"/>
    <mergeCell ref="D28:I28"/>
    <mergeCell ref="D16:I16"/>
    <mergeCell ref="D18:I18"/>
    <mergeCell ref="D19:I19"/>
    <mergeCell ref="A2:I2"/>
    <mergeCell ref="C15:I15"/>
    <mergeCell ref="B4:I4"/>
    <mergeCell ref="B5:I5"/>
    <mergeCell ref="B6:I6"/>
    <mergeCell ref="B8:I8"/>
    <mergeCell ref="D7:H7"/>
    <mergeCell ref="B9:D9"/>
    <mergeCell ref="D32:G32"/>
    <mergeCell ref="D29:I29"/>
    <mergeCell ref="D30:I30"/>
    <mergeCell ref="C20:I20"/>
    <mergeCell ref="C21:I21"/>
    <mergeCell ref="C22:I22"/>
    <mergeCell ref="C23:I23"/>
    <mergeCell ref="C24:I24"/>
  </mergeCells>
  <conditionalFormatting sqref="D7">
    <cfRule type="cellIs" dxfId="1" priority="1" operator="equal">
      <formula>"El Fondo No Reembolsable NO cumple con las condiciones"</formula>
    </cfRule>
    <cfRule type="cellIs" dxfId="0" priority="2" operator="equal">
      <formula>"""El Fondo No Reembolsable NO cumple con las condiciones"""</formula>
    </cfRule>
  </conditionalFormatting>
  <dataValidations count="2">
    <dataValidation type="list" showInputMessage="1" showErrorMessage="1" sqref="B9:D9">
      <formula1>$B$86:$B$87</formula1>
    </dataValidation>
    <dataValidation type="list" showInputMessage="1" showErrorMessage="1" sqref="D32:G32">
      <formula1>$B$90:$B$91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H1006"/>
  <sheetViews>
    <sheetView showGridLines="0" workbookViewId="0">
      <pane ySplit="4" topLeftCell="A5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42.7109375" customWidth="1"/>
    <col min="2" max="8" width="15.7109375" customWidth="1"/>
    <col min="9" max="22" width="10" customWidth="1"/>
  </cols>
  <sheetData>
    <row r="1" spans="1:8" ht="15" customHeight="1" thickBot="1"/>
    <row r="2" spans="1:8" ht="55.5" customHeight="1" thickTop="1" thickBot="1">
      <c r="A2" s="84" t="s">
        <v>62</v>
      </c>
      <c r="B2" s="79"/>
      <c r="C2" s="79"/>
      <c r="D2" s="79"/>
      <c r="E2" s="79"/>
      <c r="F2" s="79"/>
      <c r="G2" s="79"/>
      <c r="H2" s="80"/>
    </row>
    <row r="3" spans="1:8" ht="15.75" thickTop="1">
      <c r="A3" s="8" t="s">
        <v>63</v>
      </c>
      <c r="B3" s="1" t="s">
        <v>64</v>
      </c>
      <c r="C3" s="1" t="s">
        <v>65</v>
      </c>
      <c r="D3" s="1" t="s">
        <v>23</v>
      </c>
      <c r="E3" s="1" t="s">
        <v>24</v>
      </c>
      <c r="F3" s="1" t="s">
        <v>25</v>
      </c>
      <c r="G3" s="1" t="s">
        <v>26</v>
      </c>
      <c r="H3" s="8"/>
    </row>
    <row r="4" spans="1:8">
      <c r="A4" s="9" t="s">
        <v>66</v>
      </c>
      <c r="B4" s="10">
        <v>2025</v>
      </c>
      <c r="C4" s="10">
        <f>+B4+1</f>
        <v>2026</v>
      </c>
      <c r="D4" s="10">
        <f t="shared" ref="D4:G4" si="0">+C4+1</f>
        <v>2027</v>
      </c>
      <c r="E4" s="10">
        <f t="shared" si="0"/>
        <v>2028</v>
      </c>
      <c r="F4" s="10">
        <f t="shared" si="0"/>
        <v>2029</v>
      </c>
      <c r="G4" s="10">
        <f t="shared" si="0"/>
        <v>2030</v>
      </c>
      <c r="H4" s="10"/>
    </row>
    <row r="5" spans="1:8" ht="15.75" thickBot="1">
      <c r="A5" s="11" t="s">
        <v>67</v>
      </c>
      <c r="B5" s="33">
        <f>+B6+B7</f>
        <v>0</v>
      </c>
      <c r="C5" s="33">
        <f t="shared" ref="C5:G5" si="1">+C6+C7</f>
        <v>2400</v>
      </c>
      <c r="D5" s="33">
        <f t="shared" si="1"/>
        <v>2640</v>
      </c>
      <c r="E5" s="33">
        <f t="shared" si="1"/>
        <v>2772</v>
      </c>
      <c r="F5" s="33">
        <f t="shared" si="1"/>
        <v>2827.44</v>
      </c>
      <c r="G5" s="33">
        <f t="shared" si="1"/>
        <v>2883.9888000000001</v>
      </c>
      <c r="H5" s="21"/>
    </row>
    <row r="6" spans="1:8" ht="15.75" thickTop="1">
      <c r="A6" s="6" t="str">
        <f>+'Parámetros Flujo Financiero'!A18</f>
        <v>Ventas</v>
      </c>
      <c r="B6" s="22">
        <v>0</v>
      </c>
      <c r="C6" s="22">
        <f>+'Parámetros Flujo Financiero'!B18</f>
        <v>2400</v>
      </c>
      <c r="D6" s="22">
        <f>+C6*(1+'Parámetros Flujo Financiero'!$B$13)</f>
        <v>2640</v>
      </c>
      <c r="E6" s="22">
        <f>+D6*(1+'Parámetros Flujo Financiero'!$D$13)</f>
        <v>2772</v>
      </c>
      <c r="F6" s="22">
        <f>+E6*(1+'Parámetros Flujo Financiero'!$E$13)</f>
        <v>2827.44</v>
      </c>
      <c r="G6" s="22">
        <f>+F6*(1+'Parámetros Flujo Financiero'!$F$13)</f>
        <v>2883.9888000000001</v>
      </c>
      <c r="H6" s="22"/>
    </row>
    <row r="7" spans="1:8">
      <c r="A7" s="6" t="str">
        <f>+'Parámetros Flujo Financiero'!A19</f>
        <v>Otros Ingresos</v>
      </c>
      <c r="B7" s="13">
        <v>0</v>
      </c>
      <c r="C7" s="13">
        <f>+'Parámetros Flujo Financiero'!$B$19</f>
        <v>0</v>
      </c>
      <c r="D7" s="13">
        <f>+'Parámetros Flujo Financiero'!$B$19</f>
        <v>0</v>
      </c>
      <c r="E7" s="13">
        <f>+'Parámetros Flujo Financiero'!$B$19</f>
        <v>0</v>
      </c>
      <c r="F7" s="13">
        <f>+'Parámetros Flujo Financiero'!$B$19</f>
        <v>0</v>
      </c>
      <c r="G7" s="13">
        <f>+'Parámetros Flujo Financiero'!$B$19</f>
        <v>0</v>
      </c>
      <c r="H7" s="13"/>
    </row>
    <row r="8" spans="1:8">
      <c r="B8" s="13"/>
      <c r="C8" s="13"/>
      <c r="D8" s="13"/>
      <c r="E8" s="13"/>
      <c r="F8" s="13"/>
      <c r="G8" s="13"/>
      <c r="H8" s="13"/>
    </row>
    <row r="9" spans="1:8" ht="15.75" thickBot="1">
      <c r="A9" s="11" t="s">
        <v>68</v>
      </c>
      <c r="B9" s="33">
        <f t="shared" ref="B9:G9" si="2">+B11+B20</f>
        <v>2000</v>
      </c>
      <c r="C9" s="33">
        <f t="shared" si="2"/>
        <v>0</v>
      </c>
      <c r="D9" s="33">
        <f t="shared" si="2"/>
        <v>0</v>
      </c>
      <c r="E9" s="33">
        <f t="shared" si="2"/>
        <v>0</v>
      </c>
      <c r="F9" s="33">
        <f t="shared" si="2"/>
        <v>0</v>
      </c>
      <c r="G9" s="33">
        <f t="shared" si="2"/>
        <v>0</v>
      </c>
      <c r="H9" s="12"/>
    </row>
    <row r="10" spans="1:8" ht="15.75" thickTop="1">
      <c r="B10" s="13"/>
      <c r="C10" s="13"/>
      <c r="D10" s="13"/>
      <c r="E10" s="13"/>
      <c r="F10" s="13"/>
      <c r="G10" s="13"/>
      <c r="H10" s="13"/>
    </row>
    <row r="11" spans="1:8" ht="15.75" thickBot="1">
      <c r="A11" s="11" t="s">
        <v>35</v>
      </c>
      <c r="B11" s="34">
        <f>+SUM(B12:B17)</f>
        <v>2000</v>
      </c>
      <c r="C11" s="34">
        <f t="shared" ref="C11:G11" si="3">+SUM(C12:C17)</f>
        <v>0</v>
      </c>
      <c r="D11" s="34">
        <f t="shared" si="3"/>
        <v>0</v>
      </c>
      <c r="E11" s="34">
        <f t="shared" si="3"/>
        <v>0</v>
      </c>
      <c r="F11" s="34">
        <f t="shared" si="3"/>
        <v>0</v>
      </c>
      <c r="G11" s="34">
        <f t="shared" si="3"/>
        <v>0</v>
      </c>
      <c r="H11" s="12"/>
    </row>
    <row r="12" spans="1:8" ht="15.75" thickTop="1">
      <c r="A12" s="4" t="str">
        <f>+'Parámetros Flujo Financiero'!A25</f>
        <v>Inventarios</v>
      </c>
      <c r="B12" s="13">
        <f>+'Parámetros Flujo Financiero'!B25</f>
        <v>0</v>
      </c>
      <c r="C12" s="13"/>
      <c r="D12" s="13"/>
      <c r="E12" s="13"/>
      <c r="F12" s="13"/>
      <c r="G12" s="13"/>
      <c r="H12" s="13"/>
    </row>
    <row r="13" spans="1:8">
      <c r="A13" s="4" t="str">
        <f>+'Parámetros Flujo Financiero'!A26</f>
        <v>Maquinaria y Equipos</v>
      </c>
      <c r="B13" s="13">
        <f>+'Parámetros Flujo Financiero'!B26</f>
        <v>2000</v>
      </c>
      <c r="C13" s="13"/>
      <c r="D13" s="13"/>
      <c r="E13" s="13"/>
      <c r="F13" s="13"/>
      <c r="G13" s="13"/>
      <c r="H13" s="13"/>
    </row>
    <row r="14" spans="1:8">
      <c r="A14" s="4" t="str">
        <f>+'Parámetros Flujo Financiero'!A27</f>
        <v>Muebles y Enseres</v>
      </c>
      <c r="B14" s="13">
        <f>+'Parámetros Flujo Financiero'!B27</f>
        <v>0</v>
      </c>
      <c r="C14" s="13"/>
      <c r="D14" s="13"/>
      <c r="E14" s="13"/>
      <c r="F14" s="13"/>
      <c r="G14" s="13"/>
      <c r="H14" s="13"/>
    </row>
    <row r="15" spans="1:8">
      <c r="A15" s="4" t="str">
        <f>+'Parámetros Flujo Financiero'!A28</f>
        <v>Herramientas</v>
      </c>
      <c r="B15" s="13">
        <f>+'Parámetros Flujo Financiero'!B28</f>
        <v>0</v>
      </c>
      <c r="C15" s="13"/>
      <c r="D15" s="13"/>
      <c r="E15" s="13"/>
      <c r="F15" s="13"/>
      <c r="G15" s="13"/>
      <c r="H15" s="13"/>
    </row>
    <row r="16" spans="1:8">
      <c r="A16" s="4" t="str">
        <f>+'Parámetros Flujo Financiero'!A29</f>
        <v>Equipo de computacion</v>
      </c>
      <c r="B16" s="13">
        <f>+'Parámetros Flujo Financiero'!B29</f>
        <v>0</v>
      </c>
      <c r="C16" s="13"/>
      <c r="D16" s="13"/>
      <c r="E16" s="13"/>
      <c r="F16" s="13"/>
      <c r="G16" s="13"/>
      <c r="H16" s="13"/>
    </row>
    <row r="17" spans="1:8">
      <c r="A17" s="4" t="str">
        <f>+'Parámetros Flujo Financiero'!A30</f>
        <v>Otros</v>
      </c>
      <c r="B17" s="13">
        <f>+'Parámetros Flujo Financiero'!B30</f>
        <v>0</v>
      </c>
      <c r="C17" s="13"/>
      <c r="D17" s="13"/>
      <c r="E17" s="13"/>
      <c r="F17" s="13"/>
      <c r="G17" s="13"/>
      <c r="H17" s="13"/>
    </row>
    <row r="18" spans="1:8" ht="15.75" customHeight="1">
      <c r="B18" s="13"/>
      <c r="C18" s="13"/>
      <c r="D18" s="13"/>
      <c r="E18" s="13"/>
      <c r="F18" s="13"/>
      <c r="G18" s="13"/>
      <c r="H18" s="13"/>
    </row>
    <row r="19" spans="1:8" ht="15.75" customHeight="1">
      <c r="B19" s="13"/>
      <c r="C19" s="13"/>
      <c r="D19" s="13"/>
      <c r="E19" s="13"/>
      <c r="F19" s="13"/>
      <c r="G19" s="13"/>
      <c r="H19" s="13"/>
    </row>
    <row r="20" spans="1:8" ht="15.75" customHeight="1" thickBot="1">
      <c r="A20" s="11" t="s">
        <v>69</v>
      </c>
      <c r="B20" s="34">
        <f>+B21+B27</f>
        <v>0</v>
      </c>
      <c r="C20" s="34">
        <f t="shared" ref="C20:G20" si="4">+C21+C27</f>
        <v>0</v>
      </c>
      <c r="D20" s="34">
        <f t="shared" si="4"/>
        <v>0</v>
      </c>
      <c r="E20" s="34">
        <f t="shared" si="4"/>
        <v>0</v>
      </c>
      <c r="F20" s="34">
        <f t="shared" si="4"/>
        <v>0</v>
      </c>
      <c r="G20" s="34">
        <f t="shared" si="4"/>
        <v>0</v>
      </c>
      <c r="H20" s="12"/>
    </row>
    <row r="21" spans="1:8" ht="15.75" customHeight="1" thickTop="1" thickBot="1">
      <c r="A21" s="11" t="str">
        <f>+'Parámetros Flujo Financiero'!A35</f>
        <v>COSTO DE VENTAS (ANUAL)</v>
      </c>
      <c r="B21" s="34">
        <f t="shared" ref="B21:G21" si="5">+SUM(B22:B24)</f>
        <v>0</v>
      </c>
      <c r="C21" s="34">
        <f t="shared" si="5"/>
        <v>0</v>
      </c>
      <c r="D21" s="34">
        <f t="shared" si="5"/>
        <v>0</v>
      </c>
      <c r="E21" s="34">
        <f t="shared" si="5"/>
        <v>0</v>
      </c>
      <c r="F21" s="34">
        <f t="shared" si="5"/>
        <v>0</v>
      </c>
      <c r="G21" s="34">
        <f t="shared" si="5"/>
        <v>0</v>
      </c>
      <c r="H21" s="12"/>
    </row>
    <row r="22" spans="1:8" ht="15.75" customHeight="1" thickTop="1">
      <c r="A22" s="4" t="str">
        <f>+'Parámetros Flujo Financiero'!A36</f>
        <v>Materia Prima o Mercadería</v>
      </c>
      <c r="B22" s="27">
        <v>0</v>
      </c>
      <c r="C22" s="27">
        <f>+'Parámetros Flujo Financiero'!B36</f>
        <v>0</v>
      </c>
      <c r="D22" s="27">
        <f>+C22*(1+'Parámetros Flujo Financiero'!B13)</f>
        <v>0</v>
      </c>
      <c r="E22" s="27">
        <f>+D22*(1+'Parámetros Flujo Financiero'!D13)</f>
        <v>0</v>
      </c>
      <c r="F22" s="27">
        <f>+E22*(1+'Parámetros Flujo Financiero'!E13)</f>
        <v>0</v>
      </c>
      <c r="G22" s="27">
        <f>+F22*(1+'Parámetros Flujo Financiero'!F13)</f>
        <v>0</v>
      </c>
      <c r="H22" s="12"/>
    </row>
    <row r="23" spans="1:8" ht="15.75" customHeight="1">
      <c r="A23" s="4" t="str">
        <f>+'Parámetros Flujo Financiero'!A37</f>
        <v>Mano de Obra Directa</v>
      </c>
      <c r="B23" s="27">
        <v>0</v>
      </c>
      <c r="C23" s="27">
        <f>+'Parámetros Flujo Financiero'!B37</f>
        <v>0</v>
      </c>
      <c r="D23" s="27">
        <f>+C23*(1+'Parámetros Flujo Financiero'!$B$14)</f>
        <v>0</v>
      </c>
      <c r="E23" s="27">
        <f>+D23*(1+'Parámetros Flujo Financiero'!$B$14)</f>
        <v>0</v>
      </c>
      <c r="F23" s="27">
        <f>+E23*(1+'Parámetros Flujo Financiero'!$B$14)</f>
        <v>0</v>
      </c>
      <c r="G23" s="27">
        <f>+F23*(1+'Parámetros Flujo Financiero'!$B$14)</f>
        <v>0</v>
      </c>
      <c r="H23" s="12"/>
    </row>
    <row r="24" spans="1:8" ht="15.75" customHeight="1">
      <c r="A24" s="4" t="str">
        <f>+'Parámetros Flujo Financiero'!A38</f>
        <v>Costos Indirectos de Fabricación</v>
      </c>
      <c r="B24" s="27">
        <v>0</v>
      </c>
      <c r="C24" s="27">
        <f>+'Parámetros Flujo Financiero'!B38</f>
        <v>0</v>
      </c>
      <c r="D24" s="27">
        <f>+C24*(1+'Parámetros Flujo Financiero'!$B$14)</f>
        <v>0</v>
      </c>
      <c r="E24" s="27">
        <f>+D24*(1+'Parámetros Flujo Financiero'!$B$14)</f>
        <v>0</v>
      </c>
      <c r="F24" s="27">
        <f>+E24*(1+'Parámetros Flujo Financiero'!$B$14)</f>
        <v>0</v>
      </c>
      <c r="G24" s="27">
        <f>+F24*(1+'Parámetros Flujo Financiero'!$B$14)</f>
        <v>0</v>
      </c>
      <c r="H24" s="12"/>
    </row>
    <row r="25" spans="1:8" ht="15.75" customHeight="1">
      <c r="A25" s="11" t="s">
        <v>22</v>
      </c>
      <c r="B25" s="12"/>
      <c r="C25" s="12"/>
      <c r="D25" s="12"/>
      <c r="E25" s="12"/>
      <c r="F25" s="12"/>
      <c r="G25" s="12"/>
      <c r="H25" s="12"/>
    </row>
    <row r="26" spans="1:8" ht="15.75" customHeight="1">
      <c r="A26" s="11" t="str">
        <f>+'Parámetros Flujo Financiero'!A40</f>
        <v>GASTOS DE OPERACIÓN (ANUAL)</v>
      </c>
      <c r="B26" s="13"/>
      <c r="C26" s="13"/>
      <c r="D26" s="13"/>
      <c r="E26" s="13"/>
      <c r="F26" s="13"/>
      <c r="G26" s="13"/>
      <c r="H26" s="13"/>
    </row>
    <row r="27" spans="1:8" ht="15.75" customHeight="1" thickBot="1">
      <c r="A27" s="5" t="str">
        <f>+'Parámetros Flujo Financiero'!A41</f>
        <v>Gastos de administraciòn y ventas</v>
      </c>
      <c r="B27" s="34">
        <f t="shared" ref="B27:G27" si="6">+SUM(B28:B37)</f>
        <v>0</v>
      </c>
      <c r="C27" s="34">
        <f t="shared" si="6"/>
        <v>0</v>
      </c>
      <c r="D27" s="34">
        <f t="shared" si="6"/>
        <v>0</v>
      </c>
      <c r="E27" s="34">
        <f t="shared" si="6"/>
        <v>0</v>
      </c>
      <c r="F27" s="34">
        <f t="shared" si="6"/>
        <v>0</v>
      </c>
      <c r="G27" s="34">
        <f t="shared" si="6"/>
        <v>0</v>
      </c>
      <c r="H27" s="26"/>
    </row>
    <row r="28" spans="1:8" ht="15.75" customHeight="1" thickTop="1">
      <c r="A28" s="4" t="str">
        <f>+'Parámetros Flujo Financiero'!A42</f>
        <v>Sueldos y contribuciones sociales</v>
      </c>
      <c r="B28" s="27">
        <v>0</v>
      </c>
      <c r="C28" s="27">
        <f>+'Parámetros Flujo Financiero'!B42</f>
        <v>0</v>
      </c>
      <c r="D28" s="27">
        <f>+C28*(1+'Parámetros Flujo Financiero'!$B$14)</f>
        <v>0</v>
      </c>
      <c r="E28" s="27">
        <f>+D28*(1+'Parámetros Flujo Financiero'!$B$14)</f>
        <v>0</v>
      </c>
      <c r="F28" s="27">
        <f>+E28*(1+'Parámetros Flujo Financiero'!$B$14)</f>
        <v>0</v>
      </c>
      <c r="G28" s="27">
        <f>+F28*(1+'Parámetros Flujo Financiero'!$B$14)</f>
        <v>0</v>
      </c>
      <c r="H28" s="13"/>
    </row>
    <row r="29" spans="1:8" ht="15.75" customHeight="1">
      <c r="A29" s="4" t="str">
        <f>+'Parámetros Flujo Financiero'!A43</f>
        <v>Arriendo</v>
      </c>
      <c r="B29" s="27">
        <v>0</v>
      </c>
      <c r="C29" s="27">
        <f>+'Parámetros Flujo Financiero'!B43</f>
        <v>0</v>
      </c>
      <c r="D29" s="27">
        <f>+C29*(1+'Parámetros Flujo Financiero'!$B$14)</f>
        <v>0</v>
      </c>
      <c r="E29" s="27">
        <f>+D29*(1+'Parámetros Flujo Financiero'!$B$14)</f>
        <v>0</v>
      </c>
      <c r="F29" s="27">
        <f>+E29*(1+'Parámetros Flujo Financiero'!$B$14)</f>
        <v>0</v>
      </c>
      <c r="G29" s="27">
        <f>+F29*(1+'Parámetros Flujo Financiero'!$B$14)</f>
        <v>0</v>
      </c>
      <c r="H29" s="13"/>
    </row>
    <row r="30" spans="1:8" ht="15.75" customHeight="1">
      <c r="A30" s="4" t="str">
        <f>+'Parámetros Flujo Financiero'!A44</f>
        <v>Servicios basicos</v>
      </c>
      <c r="B30" s="27">
        <v>0</v>
      </c>
      <c r="C30" s="27">
        <f>+'Parámetros Flujo Financiero'!B44</f>
        <v>0</v>
      </c>
      <c r="D30" s="27">
        <f>+C30*(1+'Parámetros Flujo Financiero'!$B$14)</f>
        <v>0</v>
      </c>
      <c r="E30" s="27">
        <f>+D30*(1+'Parámetros Flujo Financiero'!$B$14)</f>
        <v>0</v>
      </c>
      <c r="F30" s="27">
        <f>+E30*(1+'Parámetros Flujo Financiero'!$B$14)</f>
        <v>0</v>
      </c>
      <c r="G30" s="27">
        <f>+F30*(1+'Parámetros Flujo Financiero'!$B$14)</f>
        <v>0</v>
      </c>
      <c r="H30" s="13"/>
    </row>
    <row r="31" spans="1:8" ht="15.75" customHeight="1">
      <c r="A31" s="4" t="str">
        <f>+'Parámetros Flujo Financiero'!A45</f>
        <v>Transporte y movilización</v>
      </c>
      <c r="B31" s="27">
        <v>0</v>
      </c>
      <c r="C31" s="27">
        <f>+'Parámetros Flujo Financiero'!B45</f>
        <v>0</v>
      </c>
      <c r="D31" s="27">
        <f>+C31*(1+'Parámetros Flujo Financiero'!$B$14)</f>
        <v>0</v>
      </c>
      <c r="E31" s="27">
        <f>+D31*(1+'Parámetros Flujo Financiero'!$B$14)</f>
        <v>0</v>
      </c>
      <c r="F31" s="27">
        <f>+E31*(1+'Parámetros Flujo Financiero'!$B$14)</f>
        <v>0</v>
      </c>
      <c r="G31" s="27">
        <f>+F31*(1+'Parámetros Flujo Financiero'!$B$14)</f>
        <v>0</v>
      </c>
      <c r="H31" s="13"/>
    </row>
    <row r="32" spans="1:8" ht="15.75" customHeight="1">
      <c r="A32" s="4" t="str">
        <f>+'Parámetros Flujo Financiero'!A46</f>
        <v>Honorarios (contabilidad, legal, etc)</v>
      </c>
      <c r="B32" s="27">
        <v>0</v>
      </c>
      <c r="C32" s="27">
        <f>+'Parámetros Flujo Financiero'!B46</f>
        <v>0</v>
      </c>
      <c r="D32" s="27">
        <f>+C32*(1+'Parámetros Flujo Financiero'!$B$14)</f>
        <v>0</v>
      </c>
      <c r="E32" s="27">
        <f>+D32*(1+'Parámetros Flujo Financiero'!$B$14)</f>
        <v>0</v>
      </c>
      <c r="F32" s="27">
        <f>+E32*(1+'Parámetros Flujo Financiero'!$B$14)</f>
        <v>0</v>
      </c>
      <c r="G32" s="27">
        <f>+F32*(1+'Parámetros Flujo Financiero'!$B$14)</f>
        <v>0</v>
      </c>
      <c r="H32" s="13"/>
    </row>
    <row r="33" spans="1:8" ht="15.75" customHeight="1">
      <c r="A33" s="4" t="str">
        <f>+'Parámetros Flujo Financiero'!A47</f>
        <v>Mantenimiento y reparaciones</v>
      </c>
      <c r="B33" s="27">
        <v>0</v>
      </c>
      <c r="C33" s="27">
        <f>+'Parámetros Flujo Financiero'!B47</f>
        <v>0</v>
      </c>
      <c r="D33" s="27">
        <f>+C33*(1+'Parámetros Flujo Financiero'!$B$14)</f>
        <v>0</v>
      </c>
      <c r="E33" s="27">
        <f>+D33*(1+'Parámetros Flujo Financiero'!$B$14)</f>
        <v>0</v>
      </c>
      <c r="F33" s="27">
        <f>+E33*(1+'Parámetros Flujo Financiero'!$B$14)</f>
        <v>0</v>
      </c>
      <c r="G33" s="27">
        <f>+F33*(1+'Parámetros Flujo Financiero'!$B$14)</f>
        <v>0</v>
      </c>
      <c r="H33" s="13"/>
    </row>
    <row r="34" spans="1:8" ht="15.75" customHeight="1">
      <c r="A34" s="4" t="str">
        <f>+'Parámetros Flujo Financiero'!A48</f>
        <v>Propaganda y publicidad</v>
      </c>
      <c r="B34" s="27">
        <v>0</v>
      </c>
      <c r="C34" s="27">
        <f>+'Parámetros Flujo Financiero'!B48</f>
        <v>0</v>
      </c>
      <c r="D34" s="27">
        <f>+C34*(1+'Parámetros Flujo Financiero'!$B$14)</f>
        <v>0</v>
      </c>
      <c r="E34" s="27">
        <f>+D34*(1+'Parámetros Flujo Financiero'!$B$14)</f>
        <v>0</v>
      </c>
      <c r="F34" s="27">
        <f>+E34*(1+'Parámetros Flujo Financiero'!$B$14)</f>
        <v>0</v>
      </c>
      <c r="G34" s="27">
        <f>+F34*(1+'Parámetros Flujo Financiero'!$B$14)</f>
        <v>0</v>
      </c>
      <c r="H34" s="13"/>
    </row>
    <row r="35" spans="1:8" ht="15.75" customHeight="1">
      <c r="A35" s="4" t="str">
        <f>+'Parámetros Flujo Financiero'!A49</f>
        <v>Elementos de aseo</v>
      </c>
      <c r="B35" s="27">
        <v>0</v>
      </c>
      <c r="C35" s="27">
        <f>+'Parámetros Flujo Financiero'!B49</f>
        <v>0</v>
      </c>
      <c r="D35" s="27">
        <f>+C35*(1+'Parámetros Flujo Financiero'!$B$14)</f>
        <v>0</v>
      </c>
      <c r="E35" s="27">
        <f>+D35*(1+'Parámetros Flujo Financiero'!$B$14)</f>
        <v>0</v>
      </c>
      <c r="F35" s="27">
        <f>+E35*(1+'Parámetros Flujo Financiero'!$B$14)</f>
        <v>0</v>
      </c>
      <c r="G35" s="27">
        <f>+F35*(1+'Parámetros Flujo Financiero'!$B$14)</f>
        <v>0</v>
      </c>
      <c r="H35" s="13"/>
    </row>
    <row r="36" spans="1:8" ht="15.75" customHeight="1">
      <c r="A36" s="4" t="str">
        <f>+'Parámetros Flujo Financiero'!A50</f>
        <v>Utiles y papeleria</v>
      </c>
      <c r="B36" s="27">
        <v>0</v>
      </c>
      <c r="C36" s="27">
        <f>+'Parámetros Flujo Financiero'!B50</f>
        <v>0</v>
      </c>
      <c r="D36" s="27">
        <f>+C36*(1+'Parámetros Flujo Financiero'!$B$14)</f>
        <v>0</v>
      </c>
      <c r="E36" s="27">
        <f>+D36*(1+'Parámetros Flujo Financiero'!$B$14)</f>
        <v>0</v>
      </c>
      <c r="F36" s="27">
        <f>+E36*(1+'Parámetros Flujo Financiero'!$B$14)</f>
        <v>0</v>
      </c>
      <c r="G36" s="27">
        <f>+F36*(1+'Parámetros Flujo Financiero'!$B$14)</f>
        <v>0</v>
      </c>
      <c r="H36" s="13"/>
    </row>
    <row r="37" spans="1:8" ht="15.75" customHeight="1">
      <c r="A37" s="4" t="str">
        <f>+'Parámetros Flujo Financiero'!A51</f>
        <v>Otros</v>
      </c>
      <c r="B37" s="27">
        <v>0</v>
      </c>
      <c r="C37" s="27">
        <f>+'Parámetros Flujo Financiero'!B51</f>
        <v>0</v>
      </c>
      <c r="D37" s="27">
        <f>+C37*(1+'Parámetros Flujo Financiero'!$B$14)</f>
        <v>0</v>
      </c>
      <c r="E37" s="27">
        <f>+D37*(1+'Parámetros Flujo Financiero'!$B$14)</f>
        <v>0</v>
      </c>
      <c r="F37" s="27">
        <f>+E37*(1+'Parámetros Flujo Financiero'!$B$14)</f>
        <v>0</v>
      </c>
      <c r="G37" s="27">
        <f>+F37*(1+'Parámetros Flujo Financiero'!$B$14)</f>
        <v>0</v>
      </c>
      <c r="H37" s="13"/>
    </row>
    <row r="38" spans="1:8" ht="15.75" customHeight="1">
      <c r="A38" s="11" t="s">
        <v>22</v>
      </c>
      <c r="B38" s="13"/>
      <c r="C38" s="13"/>
      <c r="D38" s="13"/>
      <c r="E38" s="13"/>
      <c r="F38" s="13"/>
      <c r="G38" s="13"/>
      <c r="H38" s="13"/>
    </row>
    <row r="39" spans="1:8" ht="15.75" customHeight="1" thickBot="1">
      <c r="B39" s="35"/>
      <c r="C39" s="35"/>
      <c r="D39" s="35"/>
      <c r="E39" s="35"/>
      <c r="F39" s="35"/>
      <c r="G39" s="35"/>
      <c r="H39" s="13"/>
    </row>
    <row r="40" spans="1:8" ht="15.75" customHeight="1" thickTop="1">
      <c r="A40" s="11" t="s">
        <v>70</v>
      </c>
      <c r="B40" s="12">
        <f t="shared" ref="B40:G40" si="7">+B5-B9</f>
        <v>-2000</v>
      </c>
      <c r="C40" s="12">
        <f t="shared" si="7"/>
        <v>2400</v>
      </c>
      <c r="D40" s="12">
        <f t="shared" si="7"/>
        <v>2640</v>
      </c>
      <c r="E40" s="12">
        <f t="shared" si="7"/>
        <v>2772</v>
      </c>
      <c r="F40" s="12">
        <f t="shared" si="7"/>
        <v>2827.44</v>
      </c>
      <c r="G40" s="12">
        <f t="shared" si="7"/>
        <v>2883.9888000000001</v>
      </c>
      <c r="H40" s="12"/>
    </row>
    <row r="41" spans="1:8" ht="15.75" customHeight="1"/>
    <row r="42" spans="1:8" ht="15.75" customHeight="1">
      <c r="A42" s="42" t="s">
        <v>71</v>
      </c>
    </row>
    <row r="43" spans="1:8" ht="15.75" customHeight="1">
      <c r="A43" s="14" t="s">
        <v>72</v>
      </c>
      <c r="B43" s="37">
        <v>0.12</v>
      </c>
    </row>
    <row r="44" spans="1:8" ht="15.75" customHeight="1">
      <c r="A44" s="36" t="s">
        <v>73</v>
      </c>
      <c r="B44" s="15">
        <f>+NPV(B43,C40:G40)+B40</f>
        <v>7653.8457588472229</v>
      </c>
      <c r="D44" t="str">
        <f>+IF(B44&gt;=0, "El proyecto SI es viable", "El proyecto NO es viable")</f>
        <v>El proyecto SI es viable</v>
      </c>
    </row>
    <row r="45" spans="1:8" ht="15.75" customHeight="1">
      <c r="A45" s="36" t="s">
        <v>74</v>
      </c>
      <c r="B45" s="18">
        <f>+IRR(B40:G40)</f>
        <v>1.2448213643629793</v>
      </c>
      <c r="D45" t="str">
        <f>+IF(B45&gt;=B43, "El proyecto SI es viable", "El proyecto NO es viable")</f>
        <v>El proyecto SI es viable</v>
      </c>
    </row>
    <row r="46" spans="1:8" ht="15.75" customHeight="1">
      <c r="A46" s="36" t="s">
        <v>75</v>
      </c>
      <c r="B46" s="23">
        <f>+(B44-B40)/-B40</f>
        <v>4.8269228794236119</v>
      </c>
      <c r="D46" t="str">
        <f>+IF(B46&gt;=1, "El proyecto SI es viable", "El proyecto NO es viable")</f>
        <v>El proyecto SI es viable</v>
      </c>
      <c r="G46" s="54" t="s">
        <v>22</v>
      </c>
    </row>
    <row r="47" spans="1:8" ht="15.75" customHeight="1"/>
    <row r="48" spans="1:8" ht="15.75" customHeight="1">
      <c r="A48" s="11" t="s">
        <v>76</v>
      </c>
      <c r="B48" s="16"/>
      <c r="C48" s="16"/>
      <c r="D48" s="16"/>
      <c r="E48" s="16"/>
      <c r="F48" s="16"/>
      <c r="G48" s="16"/>
    </row>
    <row r="49" spans="1:7" ht="15.75" customHeight="1">
      <c r="A49" s="17" t="s">
        <v>77</v>
      </c>
      <c r="B49" s="16"/>
      <c r="C49" s="16"/>
      <c r="D49" s="16"/>
      <c r="E49" s="16"/>
      <c r="F49" s="16"/>
      <c r="G49" s="16"/>
    </row>
    <row r="50" spans="1:7" ht="15.75" customHeight="1"/>
    <row r="51" spans="1:7" ht="15.75" customHeight="1"/>
    <row r="52" spans="1:7" ht="15.75" customHeight="1"/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sheetProtection algorithmName="SHA-512" hashValue="1+4G6pcwKtINza2nGkKSzS1Q5fao3jS1e58PRmEa3RCatR46/jwA4g/1fB/GylIseGxLazO8NoueQjEbX6OCkg==" saltValue="t/+DALgLDuTIzywPxc5faA==" spinCount="100000" sheet="1" objects="1" scenarios="1"/>
  <mergeCells count="1">
    <mergeCell ref="A2:H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Modelo CANVAS</vt:lpstr>
      <vt:lpstr>Parámetros Flujo Financiero</vt:lpstr>
      <vt:lpstr>Flujo Financiero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elizabeth.viteri</dc:creator>
  <cp:keywords/>
  <dc:description/>
  <cp:lastModifiedBy>SERRANO MACHADO DIEGO FRANCISCO</cp:lastModifiedBy>
  <cp:revision/>
  <dcterms:created xsi:type="dcterms:W3CDTF">2025-03-18T18:41:17Z</dcterms:created>
  <dcterms:modified xsi:type="dcterms:W3CDTF">2025-07-09T19:03:34Z</dcterms:modified>
  <cp:category/>
  <cp:contentStatus/>
</cp:coreProperties>
</file>